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858" firstSheet="17" activeTab="17"/>
  </bookViews>
  <sheets>
    <sheet name="Sklop12007" sheetId="1" state="hidden" r:id="rId1"/>
    <sheet name="Sklop22007" sheetId="2" state="hidden" r:id="rId2"/>
    <sheet name="Kolskl2" sheetId="3" state="hidden" r:id="rId3"/>
    <sheet name="Sklop32007" sheetId="4" state="hidden" r:id="rId4"/>
    <sheet name="List1" sheetId="5" state="hidden" r:id="rId5"/>
    <sheet name="Sklop42007" sheetId="6" state="hidden" r:id="rId6"/>
    <sheet name="Sklop52007" sheetId="7" state="hidden" r:id="rId7"/>
    <sheet name="Sklop62007" sheetId="8" state="hidden" r:id="rId8"/>
    <sheet name="Sklop72007" sheetId="9" state="hidden" r:id="rId9"/>
    <sheet name="Sklop82007" sheetId="10" state="hidden" r:id="rId10"/>
    <sheet name="Sklop92007" sheetId="11" state="hidden" r:id="rId11"/>
    <sheet name="Sklop102007" sheetId="12" state="hidden" r:id="rId12"/>
    <sheet name="Sklop112007" sheetId="13" state="hidden" r:id="rId13"/>
    <sheet name="Sklop132007" sheetId="14" state="hidden" r:id="rId14"/>
    <sheet name="Sklop142007" sheetId="15" state="hidden" r:id="rId15"/>
    <sheet name="Sklop152007" sheetId="16" state="hidden" r:id="rId16"/>
    <sheet name="Sklop162007" sheetId="17" state="hidden" r:id="rId17"/>
    <sheet name="Sklop2" sheetId="18" r:id="rId18"/>
    <sheet name="Sklop 3" sheetId="19" r:id="rId19"/>
    <sheet name="Sklop 4" sheetId="20" r:id="rId20"/>
    <sheet name="Sklop 8" sheetId="21" r:id="rId21"/>
    <sheet name="Sklop 9" sheetId="22" r:id="rId22"/>
    <sheet name="Sklop 10" sheetId="23" r:id="rId23"/>
    <sheet name="Sklop11" sheetId="24" r:id="rId24"/>
    <sheet name="Sklop 13" sheetId="25" r:id="rId25"/>
    <sheet name="sklop 14" sheetId="26" r:id="rId26"/>
    <sheet name="Sklop 17" sheetId="27" r:id="rId27"/>
  </sheets>
  <definedNames>
    <definedName name="_xlnm.Print_Area" localSheetId="22">'Sklop 10'!$A$1:$D$26</definedName>
    <definedName name="_xlnm.Print_Area" localSheetId="24">'Sklop 13'!$A$1:$D$41</definedName>
    <definedName name="_xlnm.Print_Area" localSheetId="26">'Sklop 17'!$A$1:$D$25</definedName>
    <definedName name="_xlnm.Print_Area" localSheetId="18">'Sklop 3'!$A$1:$D$46</definedName>
    <definedName name="_xlnm.Print_Area" localSheetId="20">'Sklop 8'!$A$1:$D$32</definedName>
    <definedName name="_xlnm.Print_Area" localSheetId="21">'Sklop 9'!$A$1:$D$25</definedName>
    <definedName name="_xlnm.Print_Area" localSheetId="23">'Sklop11'!$A$1:$D$33</definedName>
    <definedName name="_xlnm.Print_Area" localSheetId="17">'Sklop2'!$A$1:$D$80</definedName>
    <definedName name="_xlnm.Print_Area" localSheetId="9">'Sklop82007'!$A:$E</definedName>
  </definedNames>
  <calcPr fullCalcOnLoad="1"/>
</workbook>
</file>

<file path=xl/sharedStrings.xml><?xml version="1.0" encoding="utf-8"?>
<sst xmlns="http://schemas.openxmlformats.org/spreadsheetml/2006/main" count="13384" uniqueCount="4803">
  <si>
    <t xml:space="preserve">Giemsa raztopina za mikroskopiranje   a100ml </t>
  </si>
  <si>
    <t>Acid.sulfosalicyl PA(20%) 100ml</t>
  </si>
  <si>
    <t>Izopropilni alkohol a 1l</t>
  </si>
  <si>
    <t xml:space="preserve">Kozarci pvc za zbiranje urin   0.2 l       </t>
  </si>
  <si>
    <t>Sterilne plastex vrečke za urin/ otroške 100ml</t>
  </si>
  <si>
    <t>POST.PAK EMBALAŽA</t>
  </si>
  <si>
    <t>POST.PAK EPRUVETE</t>
  </si>
  <si>
    <t>Dimenzije: 4l</t>
  </si>
  <si>
    <t xml:space="preserve">Vata 1000 g                   </t>
  </si>
  <si>
    <t xml:space="preserve"> kom     </t>
  </si>
  <si>
    <t xml:space="preserve">Vata 250 g                     </t>
  </si>
  <si>
    <t xml:space="preserve">Vosek za inlay s kov.nastavki  a 25 kom                    </t>
  </si>
  <si>
    <t>Podložni vosek 2 mm a 250 g</t>
  </si>
  <si>
    <t>Skupaj:</t>
  </si>
  <si>
    <t>Vrečka zbirna za aspirator     (kot npr. Weinman ali enakovredna)</t>
  </si>
  <si>
    <t>Zbiralnik za odpad. Igle 4,5l (kot npr. Sharp ali enakovreden)</t>
  </si>
  <si>
    <t xml:space="preserve">Zbiralnik za odpad. igle 8 l </t>
  </si>
  <si>
    <r>
      <t>Bris tanki, aluminijast</t>
    </r>
    <r>
      <rPr>
        <sz val="8.5"/>
        <rFont val="Arial CE"/>
        <family val="2"/>
      </rPr>
      <t xml:space="preserve"> (kot npr. Chlamydie ali enakovredni)</t>
    </r>
  </si>
  <si>
    <r>
      <t xml:space="preserve">Stekla objektna 76x26cm </t>
    </r>
    <r>
      <rPr>
        <b/>
        <sz val="12"/>
        <rFont val="Arial CE"/>
        <family val="0"/>
      </rPr>
      <t xml:space="preserve"> </t>
    </r>
  </si>
  <si>
    <r>
      <t>Filmi za UZ  K 65 - HM - C2</t>
    </r>
    <r>
      <rPr>
        <b/>
        <sz val="12"/>
        <rFont val="Arial CE"/>
        <family val="0"/>
      </rPr>
      <t xml:space="preserve">  </t>
    </r>
  </si>
  <si>
    <t>Bris   za žrelo</t>
  </si>
  <si>
    <t>Bris z gojiščem PVC (kot npr. Copan ali enkaovreden)</t>
  </si>
  <si>
    <t xml:space="preserve">Brizgalke za perfuzor </t>
  </si>
  <si>
    <r>
      <t xml:space="preserve">Cevke aspiracijske  - otroške    (CH6, CH8)         </t>
    </r>
    <r>
      <rPr>
        <b/>
        <sz val="12"/>
        <rFont val="Arial CE"/>
        <family val="0"/>
      </rPr>
      <t xml:space="preserve">      </t>
    </r>
    <r>
      <rPr>
        <sz val="8.5"/>
        <rFont val="Arial CE"/>
        <family val="2"/>
      </rPr>
      <t xml:space="preserve">                                (kot npr. Pediatric ali enakovredne)</t>
    </r>
  </si>
  <si>
    <t>Elektroda za KAVTER, aktivne, igla 22mm dolžina, 0,8mm širina (kot npr. Erbe ali enakovredna)</t>
  </si>
  <si>
    <t>CEMENT FOS.BAYER HITRI KPL            GG</t>
  </si>
  <si>
    <t>CEMENT FOS.BAYER NORMAL KPL           GG</t>
  </si>
  <si>
    <t>FREZA ZA AKRILAT 180-202-00</t>
  </si>
  <si>
    <t>DENDIA WERK AVSTRIJA</t>
  </si>
  <si>
    <t>FREZA CX460 023</t>
  </si>
  <si>
    <t>FUJI COAT 5.2ML                        P</t>
  </si>
  <si>
    <t>FUJI II LC IMPROVED PRAH 15 G         GG</t>
  </si>
  <si>
    <t>FUJI II LC KAPS.A'50                  GG</t>
  </si>
  <si>
    <t>FUJI IX GP KAPS.A 50  FAST            GG</t>
  </si>
  <si>
    <t>FUJI IX GP PRAH  15 GR               GG</t>
  </si>
  <si>
    <t>FUJI IX GP TEK.     6.4ML             GG</t>
  </si>
  <si>
    <t>FUJI IX GP KAPS.A'50                  KF</t>
  </si>
  <si>
    <t>FUJI PLUS PRAH A3 15 G+TEKOČINA 7ML   GG</t>
  </si>
  <si>
    <t>FUJI II LC IMPROVED TEKOČINA 6.8ML    GG</t>
  </si>
  <si>
    <t>FUJI VARNISH                           P</t>
  </si>
  <si>
    <t>VIVASTYLE KPL.16%, 4X3ML</t>
  </si>
  <si>
    <t>VIVASTYLE 30%</t>
  </si>
  <si>
    <t>kom/KPL</t>
  </si>
  <si>
    <t>KETAC CEM KPL RDEČ EASYMIX           INT</t>
  </si>
  <si>
    <t>MAILLEFER INSTRUMENTS SA</t>
  </si>
  <si>
    <t>CLEAN STAND PENA OKROGLA FI50 A25</t>
  </si>
  <si>
    <t>CLEAN STAND PENA OVALNA FI65 A25</t>
  </si>
  <si>
    <t>REGISTRATOR ZAGRIZA A20</t>
  </si>
  <si>
    <t>GUMICA FINIRNA SIVA A6                F</t>
  </si>
  <si>
    <t>GUMICA POLIRNA ZELENA A6              P</t>
  </si>
  <si>
    <t>KAMEN ARKANSAS TURB.OKROGEL 601</t>
  </si>
  <si>
    <t>KAMEN ARKANSAS TURB.VALJ 638</t>
  </si>
  <si>
    <t>KAMEN ARKANSAS TURB.PLAMEN 666</t>
  </si>
  <si>
    <t>KAMEN ARKANSAS KOL.OKROGEL 601</t>
  </si>
  <si>
    <t>KAMEN ARKANSAS KOL.STOŽEC 649</t>
  </si>
  <si>
    <t>KAMEN ARKANSAS KOL.PLAMEN 666</t>
  </si>
  <si>
    <t>GUTTA PERCHA POENI  ISO A120 BARVNI  GG</t>
  </si>
  <si>
    <t>GUTTA PERCHA POENI ROZA  100KOM</t>
  </si>
  <si>
    <t>HANSAPLAST AQUA - PROTECT A20</t>
  </si>
  <si>
    <t>CEMENT FOS.HARVARD HITRI KPL</t>
  </si>
  <si>
    <t>HELIOBOND 5ML</t>
  </si>
  <si>
    <t>HELIOMOLAR 1X3G</t>
  </si>
  <si>
    <t>HELIOSEAL F KPL 5X1.25G</t>
  </si>
  <si>
    <t>HELIOSIT ORTHODONTIC  3X2.5G</t>
  </si>
  <si>
    <t>GELITA TAMPON 1X1X1 A 10 KOM</t>
  </si>
  <si>
    <t>VISCOSTAT V BRIZGI 2X1.2ML ZA UST.KRV.KF</t>
  </si>
  <si>
    <t>IGLA KERR DENDIA 25 MM 015-040 A6</t>
  </si>
  <si>
    <t>IGLA KERR 21 MM 008-045 A6   DENDIA</t>
  </si>
  <si>
    <t>IGLA KERR 28 MM 008-045      DENDIA</t>
  </si>
  <si>
    <t>PILICA HEDSTROEM 25MM 015-040 A6 DENDIA</t>
  </si>
  <si>
    <t>PILICA HEDSTROEM 21MM 010-040 SC 6KOM</t>
  </si>
  <si>
    <t>PILICA HEDSTROEM 28 MM 10-40          GG</t>
  </si>
  <si>
    <t>sc/PAK</t>
  </si>
  <si>
    <t>IGLA UNIFILE 25MM ROČNA A6</t>
  </si>
  <si>
    <t>IGLE INJEK.EU L 0.45 X 16 MM TIK A100</t>
  </si>
  <si>
    <t>sc.     /SC</t>
  </si>
  <si>
    <t>IGLA MILLER SORTIRANA A12</t>
  </si>
  <si>
    <t>IGLA ŽIVČNA ASORTIRANE A004-01 A12</t>
  </si>
  <si>
    <t>IMPREGUM F KATALIZATOR 20G            GG</t>
  </si>
  <si>
    <t>IMPREGUM F BAZA TUBA 120ML+20 GR KATALIZ</t>
  </si>
  <si>
    <t>IONOSEAL BRIZGE 2X2ML+KANILE          GG</t>
  </si>
  <si>
    <t>KAMEN HEATLESS RAZNI BREZ MANDRELE</t>
  </si>
  <si>
    <t>KLJUČ BARVNI CHROMASCOP</t>
  </si>
  <si>
    <t>KLJUČ BARVNI ARTEMIS DENTIN</t>
  </si>
  <si>
    <t>KLJUČ BARVNI TETRIC EVOCERAM</t>
  </si>
  <si>
    <t>KOMPRESE 10X10 12SL A100 NESTR.   NISSAN</t>
  </si>
  <si>
    <t>KOZAREC PVC 0.5DL (80 CC) A100 KOS NESAM</t>
  </si>
  <si>
    <t>KOZAREC PVC 1,6 DL NESAM A100</t>
  </si>
  <si>
    <t>KOZAREC OPAL 648                     GG</t>
  </si>
  <si>
    <t>ALAN N.V.</t>
  </si>
  <si>
    <t>KROGLICE VATNE ALAN XS ŠT.4(00) CCA 900 KOM</t>
  </si>
  <si>
    <t>LENTULE 21MM A4</t>
  </si>
  <si>
    <t>LENTULE 25MM A4</t>
  </si>
  <si>
    <t>LENTULA 25 MM VZMET 178S A6   DENDIA</t>
  </si>
  <si>
    <t>LENTULA 21MM VZMET 178S A6   DENDIA</t>
  </si>
  <si>
    <t>POLIDENT D.D.</t>
  </si>
  <si>
    <t>LOPATICA ORTODONTSKA A10</t>
  </si>
  <si>
    <t>ROLICE ZOBNE LUNA 2 VATA              GG</t>
  </si>
  <si>
    <t>ROLICE ZOBNE LUNA 3 VATA              GG</t>
  </si>
  <si>
    <t>ROLICE ZOBNE LUNA 1 VATA              GG</t>
  </si>
  <si>
    <t>MANDRELA ZA KOL.NERJAVEČA 305 RF DENDIA</t>
  </si>
  <si>
    <t>sc   /SC</t>
  </si>
  <si>
    <t>sc   /ZAV</t>
  </si>
  <si>
    <t>E. HAHNENKRATT GMBH DENTALE ME</t>
  </si>
  <si>
    <t>MATRICA IVORY VREČKA A12</t>
  </si>
  <si>
    <t>HAGER WERKEN</t>
  </si>
  <si>
    <t>MODEL ZOBNI UČNI</t>
  </si>
  <si>
    <t>MONOBOND 5ML</t>
  </si>
  <si>
    <t>MONOPAQUE 3G</t>
  </si>
  <si>
    <t>CONSEPSIS SCRUB 4 X 1.2ML POL.PASTA  GG</t>
  </si>
  <si>
    <t>PARCAN 3% NA HIPOKLORIT 250 ML</t>
  </si>
  <si>
    <t>NASTAVEK INTRAORALNI RUMEN 48KOM ORALTIP</t>
  </si>
  <si>
    <t>DURR</t>
  </si>
  <si>
    <t>SESALCI DURR KIRURŠKI A20             GG</t>
  </si>
  <si>
    <t>sc.    /KOS</t>
  </si>
  <si>
    <t>ORAL B LAB</t>
  </si>
  <si>
    <t>ORAL B NITKA ZOBNA SUPER FLOSS 50 KOS</t>
  </si>
  <si>
    <t>NITKA ZOBNA ORAL B</t>
  </si>
  <si>
    <t>ORAL B NITKA ZOBNA MINT 50M</t>
  </si>
  <si>
    <t>ALGITRAY 1KG</t>
  </si>
  <si>
    <t>OGLEDALA PLAN 4                       HH</t>
  </si>
  <si>
    <t>MATRICE OMNI POLIESTER 48KOM RDEČE</t>
  </si>
  <si>
    <t>MATRICE OMNI KOVINSKE 48 KOM ZELENE SRED</t>
  </si>
  <si>
    <t>MATRICE OMNI KOVINSKE 48 KOM LILA UP 1104 GG</t>
  </si>
  <si>
    <t>ORBAT 20 ML ZA ZAUSTAVLJANJE KRVAVITEV</t>
  </si>
  <si>
    <t>PALČKE ZA JOD 15 CM   A100        CIMPER</t>
  </si>
  <si>
    <t>POENI PAPIRNATI GG TOP COLOR ROEKO 120-200 KOM</t>
  </si>
  <si>
    <t>PROXYT POLIRNA PASTA POSAM. 55ML</t>
  </si>
  <si>
    <t>PASTA POLIRNA NUPRO LONČEK 340G</t>
  </si>
  <si>
    <t>PASTA ZOBNA OTROŠKA COLGATE MY FIRST 75 ML  GG</t>
  </si>
  <si>
    <t>SKODELICA PO PETRIJU 100X 20 455743 BRA</t>
  </si>
  <si>
    <t>SKODELICA PO PETRIJU  60X 15 455717 BRA</t>
  </si>
  <si>
    <t>PETRIJEVKA BECHT PREDELJENA 10CM      GG</t>
  </si>
  <si>
    <t>PLOŠČA STEKLENA BECHT 722 MAT 95X70   GG</t>
  </si>
  <si>
    <t>PLOŠČA VESTIBULARNA MALA TRDA A10</t>
  </si>
  <si>
    <t>PLOŠČA VESTIBULARNA VELIKA TRDA A10</t>
  </si>
  <si>
    <t>PLOŠČA VESTIBULARNA MALA SIL. 074-000-00</t>
  </si>
  <si>
    <t>PLOŠČICE POLIRNE FIPO 3M 50KOM</t>
  </si>
  <si>
    <t>MOLNYCKE</t>
  </si>
  <si>
    <t>SLINČEK 40X70 MEPROTEK A100</t>
  </si>
  <si>
    <t>BREDENT</t>
  </si>
  <si>
    <t>VOSEK ROZA V PLOŠČAH 1000G,BREDENT</t>
  </si>
  <si>
    <t>POSODA GUMI ZA MEŠANJE ALGINATA</t>
  </si>
  <si>
    <t>POSODA ZA VATO 100 X 100 POKR. 2708 416131010  BOHE OMN</t>
  </si>
  <si>
    <t>sc.     /KOS</t>
  </si>
  <si>
    <t>STEKLENIČKA ZA MEDIKAMENTE BECHT      GG</t>
  </si>
  <si>
    <t>FREZATOR OPAL 630 VELIKI              GG</t>
  </si>
  <si>
    <t>PREDPASNIK PLASTIFICIRAN 140X80 CM   TSM</t>
  </si>
  <si>
    <t>PREVLEKE POLIKARBONATNE PO 3 KOM ASS</t>
  </si>
  <si>
    <t>STUDIO</t>
  </si>
  <si>
    <t>PREVLEKE PLASTIČNE A 72 KOS</t>
  </si>
  <si>
    <t>RAZKUŽEVALNIK 300X150X100 MM 2L   ECOLAB</t>
  </si>
  <si>
    <t>RAZKUŽEVALNIK 4000ML(280X170X100MM)   GG</t>
  </si>
  <si>
    <t>TRAK RETRAKCIJSKI PLETEN EKSTRA FIN ŠT.0</t>
  </si>
  <si>
    <t>ULTRAPAK DEBELINA  00 ČRN-RUM. 3M     GG</t>
  </si>
  <si>
    <t>TRAK RETRAKCIJSKI PLETEN  FIN ŠT.1</t>
  </si>
  <si>
    <t>TEKOČINA RETRAKCIJSKA ALSTRINGENT 20ML</t>
  </si>
  <si>
    <t>SHIELD SCIENTIFIC B.V.</t>
  </si>
  <si>
    <t>ROKAVICE PREGL. LAT. NEPUD. HR. PFT  XS A100 SHIELD</t>
  </si>
  <si>
    <t>ROKAVICE PREGL. LAT. NEPUD. HR.  PFT  S A100 SHIELD</t>
  </si>
  <si>
    <t>ROKAVICE PREGL. LAT. NEPUD. HR.  PFT  M A100 SHIELD</t>
  </si>
  <si>
    <t>ROKAVICE PREGL. LAT. NEPUD. HR. PFT  L A100 SHIELD</t>
  </si>
  <si>
    <t>sc/PAR</t>
  </si>
  <si>
    <t>SESALCI ZA SLINO PVC A100 POLIDENT</t>
  </si>
  <si>
    <t>SILKAM 3/0 75CM HR30 A36        C0760463*</t>
  </si>
  <si>
    <t>kpl    /KOS</t>
  </si>
  <si>
    <t>SILAPLAST FUTUR 900ML/50ML 1.46KG</t>
  </si>
  <si>
    <t>KATALIZAT.ZA SILAPLAST/SILASOFT PAST.45G</t>
  </si>
  <si>
    <t>SILASOFT N 160ML/35ML 260 GR</t>
  </si>
  <si>
    <t>SILONDA 500ML                     ECOLAB</t>
  </si>
  <si>
    <t>sc    /SC</t>
  </si>
  <si>
    <t>Ponudnik:</t>
  </si>
  <si>
    <t xml:space="preserve">Javni razpis, objavljen na Portalu javnih naročil z dne ______________, št.: JN_______________ </t>
  </si>
  <si>
    <t xml:space="preserve">izveden po odprtem postopku  s sklenitvijo okvirnega sporazuma </t>
  </si>
  <si>
    <t>Cena za osnovno pakiranje/prodajno enoto</t>
  </si>
  <si>
    <t>Naročnik:</t>
  </si>
  <si>
    <t>SKLOP 2: ZAVOJNI IN OBVEZILNI MATERIAL</t>
  </si>
  <si>
    <t>Zap.štev.
naročnika</t>
  </si>
  <si>
    <r>
      <t>EPRUVETE IN PRIBOR ZA VENSKI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ODVZEM KRVI</t>
    </r>
  </si>
  <si>
    <r>
      <t>PRIBOR ZA KAPILARNI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ODVZEM KRVI</t>
    </r>
  </si>
  <si>
    <r>
      <t>Dimenzije: 2-200</t>
    </r>
    <r>
      <rPr>
        <i/>
        <sz val="9"/>
        <rFont val="Calibri"/>
        <family val="2"/>
      </rPr>
      <t>µ</t>
    </r>
    <r>
      <rPr>
        <i/>
        <sz val="9"/>
        <rFont val="Arial CE"/>
        <family val="0"/>
      </rPr>
      <t>l</t>
    </r>
  </si>
  <si>
    <r>
      <t>Dimenzije: 50-1000</t>
    </r>
    <r>
      <rPr>
        <i/>
        <sz val="9"/>
        <rFont val="Calibri"/>
        <family val="2"/>
      </rPr>
      <t>µ</t>
    </r>
    <r>
      <rPr>
        <i/>
        <sz val="9"/>
        <rFont val="Arial CE"/>
        <family val="0"/>
      </rPr>
      <t xml:space="preserve">l </t>
    </r>
  </si>
  <si>
    <r>
      <t>P</t>
    </r>
    <r>
      <rPr>
        <b/>
        <sz val="9"/>
        <rFont val="Arial"/>
        <family val="2"/>
      </rPr>
      <t xml:space="preserve">osoda pvc-odpad igle </t>
    </r>
  </si>
  <si>
    <t>sc./60</t>
  </si>
  <si>
    <t>sc. /16</t>
  </si>
  <si>
    <t>sp000840</t>
  </si>
  <si>
    <t>sc. /100</t>
  </si>
  <si>
    <t>sp000841</t>
  </si>
  <si>
    <t>sp000844</t>
  </si>
  <si>
    <t>sc. /50</t>
  </si>
  <si>
    <t>TEGADERM + PAD</t>
  </si>
  <si>
    <t>bs015200</t>
  </si>
  <si>
    <t>sp000254</t>
  </si>
  <si>
    <t>sc./21</t>
  </si>
  <si>
    <t>sp000212</t>
  </si>
  <si>
    <t>sc./20</t>
  </si>
  <si>
    <t>OBLIŽ FARMAPLASTO STRIPS</t>
  </si>
  <si>
    <t>sp000870</t>
  </si>
  <si>
    <t>hyporfilm 5x7</t>
  </si>
  <si>
    <t>fz961015</t>
  </si>
  <si>
    <t>kos/25</t>
  </si>
  <si>
    <t>fz961525</t>
  </si>
  <si>
    <t>kos/60</t>
  </si>
  <si>
    <t>bs231064</t>
  </si>
  <si>
    <t>bs231084</t>
  </si>
  <si>
    <t>bs231104</t>
  </si>
  <si>
    <t>bs940700</t>
  </si>
  <si>
    <t>kos/24</t>
  </si>
  <si>
    <t>bs110452</t>
  </si>
  <si>
    <t>to011405</t>
  </si>
  <si>
    <t>kos/50</t>
  </si>
  <si>
    <t>bs138452</t>
  </si>
  <si>
    <t>bs131452</t>
  </si>
  <si>
    <t>kom/10</t>
  </si>
  <si>
    <t>bs110451</t>
  </si>
  <si>
    <t>bs106452</t>
  </si>
  <si>
    <t>bs108452</t>
  </si>
  <si>
    <t>sc./55</t>
  </si>
  <si>
    <t>bs120640</t>
  </si>
  <si>
    <t>bs120840</t>
  </si>
  <si>
    <t>bs120540</t>
  </si>
  <si>
    <t>bb300402</t>
  </si>
  <si>
    <t>sf000001</t>
  </si>
  <si>
    <t>kom/30</t>
  </si>
  <si>
    <t>Set preveza št.1</t>
  </si>
  <si>
    <t>sf000002</t>
  </si>
  <si>
    <t>Set preveza št.2</t>
  </si>
  <si>
    <t>sf000003</t>
  </si>
  <si>
    <t>kom/39</t>
  </si>
  <si>
    <t>Set preveza št.3</t>
  </si>
  <si>
    <t>sa311000</t>
  </si>
  <si>
    <t>Mefix 10x10</t>
  </si>
  <si>
    <t>sa313000</t>
  </si>
  <si>
    <t>Mefix 30x10</t>
  </si>
  <si>
    <t>sa310500</t>
  </si>
  <si>
    <t>Mefix5x10</t>
  </si>
  <si>
    <t>kos/224</t>
  </si>
  <si>
    <t>fz330036</t>
  </si>
  <si>
    <t>vreča/100</t>
  </si>
  <si>
    <t>TAMP.IZ GAZE fi 35</t>
  </si>
  <si>
    <t>vreča/1000</t>
  </si>
  <si>
    <t>fz330041</t>
  </si>
  <si>
    <t>fz330051</t>
  </si>
  <si>
    <t>fz180001</t>
  </si>
  <si>
    <t>BS06102</t>
  </si>
  <si>
    <t>sc./6</t>
  </si>
  <si>
    <t>bs006105</t>
  </si>
  <si>
    <t>sc./4</t>
  </si>
  <si>
    <t>BS06101</t>
  </si>
  <si>
    <t>sc./12</t>
  </si>
  <si>
    <t>bb901305</t>
  </si>
  <si>
    <t>zav./1</t>
  </si>
  <si>
    <t>bb200208</t>
  </si>
  <si>
    <t>zav./25</t>
  </si>
  <si>
    <t>kos /25</t>
  </si>
  <si>
    <t xml:space="preserve"> SANOLABOR d.d.</t>
  </si>
  <si>
    <t>GAZA 1/4 M VPOJNA STER.0.2M2         TSM</t>
  </si>
  <si>
    <t>GAZA 1/2 M VPOJNA STER.0.4M2         TSM</t>
  </si>
  <si>
    <t>GAZA 1 M VPOJNA  STER.0.8M2          TSM</t>
  </si>
  <si>
    <t>KOMPRESA OČESNA POS.PAK. STR A15     TSM</t>
  </si>
  <si>
    <t>145212SA</t>
  </si>
  <si>
    <t>NEGASOFT-SORB 10X20 STR SC A1/30  NISSAN</t>
  </si>
  <si>
    <t>145812SA</t>
  </si>
  <si>
    <t>NEGASOFT-SORB 20X30 STR A1/10     NISSAN</t>
  </si>
  <si>
    <t>099600SA</t>
  </si>
  <si>
    <t>NEGASOFT KOMP. 10X20 6SL NS A100  NISSAN</t>
  </si>
  <si>
    <t>090600SA</t>
  </si>
  <si>
    <t>NEGASOFT KOMP. 5X5 6SL NS A100    NISSAN</t>
  </si>
  <si>
    <t>092600SA</t>
  </si>
  <si>
    <t>NEGASOFT KOMP. 7.5X7.5 6SL NS A100NISSAN</t>
  </si>
  <si>
    <t>094600SA</t>
  </si>
  <si>
    <t>NEGASOFT KOMP. 10X10 6SL NS A100  NISSAN</t>
  </si>
  <si>
    <t>KOMPRESA 7.5X7.5CM 12SL NSTR JR TSM A100</t>
  </si>
  <si>
    <t>KOMPRESA 10X10CM 12SL NSTR JR TSM A150</t>
  </si>
  <si>
    <t>KOMPRESA  5X5CM  12SL NSTR  JR TSM A100</t>
  </si>
  <si>
    <t>4882-003</t>
  </si>
  <si>
    <t>KOMPRESA OP.3SL 75X 90CM STR P.P.A20 BV</t>
  </si>
  <si>
    <t>488-250</t>
  </si>
  <si>
    <t>KOMPRESA OP.Z ODPRT. 50X60CM STR A60 BV</t>
  </si>
  <si>
    <t>MOELNLYCKE</t>
  </si>
  <si>
    <t>MEPITEL  5X7.5CM A10</t>
  </si>
  <si>
    <t>MEPITEL  7.5X10CM A10</t>
  </si>
  <si>
    <t>421-007</t>
  </si>
  <si>
    <t>MREŽICA FIKSIRNA ELASTIČNA ŠT.7 25M BV</t>
  </si>
  <si>
    <t>421-002</t>
  </si>
  <si>
    <t>MREŽICA FIKSIRNA ELASTIČNA ŠT.2 25M BV</t>
  </si>
  <si>
    <t>017050-03.1</t>
  </si>
  <si>
    <t>TYTEX GMBH</t>
  </si>
  <si>
    <t>CAREFIX-MREŽICA ZA FIKS.OBL.GLAVI M A10</t>
  </si>
  <si>
    <t>VIRFIX ŠT.8 - 25M                    TSM</t>
  </si>
  <si>
    <t>421-005</t>
  </si>
  <si>
    <t>MREŽICA FIKSIRNA ELASTIČNA ŠT.5 25M BV</t>
  </si>
  <si>
    <t>421-004</t>
  </si>
  <si>
    <t>MREŽICA FIKSIRNA ELASTIČNA ŠT.4 25M BV</t>
  </si>
  <si>
    <t>421-006</t>
  </si>
  <si>
    <t>MREŽICA FIKSIRNA ELASTIČNA ŠT.6 25M BV</t>
  </si>
  <si>
    <t>421-003</t>
  </si>
  <si>
    <t>MREŽICA FIKSIRNA ELASTIČNA ŠT.3 25M BV</t>
  </si>
  <si>
    <t>EUROFARM S.P.A.</t>
  </si>
  <si>
    <t>EUROMED-POSTOP.OBL.Z BLAZ. 15X8CM A 50</t>
  </si>
  <si>
    <t>EUROMED-POSTOP.OB.Z BL.STR 20X10CM A50</t>
  </si>
  <si>
    <t>717800/718000</t>
  </si>
  <si>
    <t>EUROMED-POSTOP.OBL.STR.Z BL.5X7.2CM A100</t>
  </si>
  <si>
    <t>EUROMED-POSTOP.OB.Z BL.STR  9X6CM A50</t>
  </si>
  <si>
    <t>N1214A</t>
  </si>
  <si>
    <t>NEXCARE PROTECT OBLIŽ VODO.3 VEL A14</t>
  </si>
  <si>
    <t>EUROMED POSTOP. OBL.Z BLAZ.10X10CM A50</t>
  </si>
  <si>
    <t>TEGADERM Z BLAZINICO 5 X 7CM      A50 3M</t>
  </si>
  <si>
    <t>TEGADERM Z BLAZINICO 6 X 10CM     A50 3M</t>
  </si>
  <si>
    <t>TEGADERM Z BLAZINICO 9 X 10CM     A25 3M</t>
  </si>
  <si>
    <t>TEGADERM Z BLAZINICO 9X20 CM A25      3M</t>
  </si>
  <si>
    <t>INJECTION PAD 36MM A100 (BELI)  NICHIBAN</t>
  </si>
  <si>
    <t>NEXCARE OPTICLUDE OB.OČES.ZA ODRASLE A20</t>
  </si>
  <si>
    <t>BEIERSDORF LJ</t>
  </si>
  <si>
    <t>HANSAPLAST STRIPS 4 RAZLIČNIH VEL. A40</t>
  </si>
  <si>
    <t>VIVAPLAST SPECIAL AQUASTOP TSM A10</t>
  </si>
  <si>
    <t>1624W</t>
  </si>
  <si>
    <t>TEGADERM  6 X 7CM 1624W          A100 3M</t>
  </si>
  <si>
    <t>145100SA</t>
  </si>
  <si>
    <t>NEGASOFT-SORB 10X15 NS A30        NISSAN</t>
  </si>
  <si>
    <t>145700SA</t>
  </si>
  <si>
    <t>NEGASOFT-SORB 20X25 NS A40        NISSAN</t>
  </si>
  <si>
    <t>145012SA</t>
  </si>
  <si>
    <t>NEGASOFT-SORB 10X10 STR A1/40     NISSAN</t>
  </si>
  <si>
    <t>POVOJ VIVALAST  6X4                  TSM</t>
  </si>
  <si>
    <t>POVOJ VIVALAST  8X4                  TSM</t>
  </si>
  <si>
    <t>POVOJ VIVALAST 10X4                  TSM</t>
  </si>
  <si>
    <t>POVOJ COBAN  7.5CMX4.6M KOŽNI  1583   3M</t>
  </si>
  <si>
    <t>POVOJ VIVAFLEX-ELAST.TKANI 8X5       TSM</t>
  </si>
  <si>
    <t>POVOJ VIVAFIT-ELAST.PLET 10X10 BOL.P.TSM</t>
  </si>
  <si>
    <t>POVOJ VIVAFLEX-ELAST.TKANI 10X5      TSM</t>
  </si>
  <si>
    <t>POVOJ VIVASOFT 10X10 KREP            TSM</t>
  </si>
  <si>
    <t>POVOJ VIVASOFT 10X5  KREP            TSM</t>
  </si>
  <si>
    <t>POVOJ VIVASOFT  6X5  KREP            TSM</t>
  </si>
  <si>
    <t>POVOJ VIVASOFT  8X5  KREP            TSM</t>
  </si>
  <si>
    <r>
      <t xml:space="preserve">Mrežica sanitetna  za pritrditev obvez.mat.,  v obliki cevi iz bombažnih in gumi niti, navita v kolute  A25 m  (kot npr. Virfix št. 7 ali enakovredna) </t>
    </r>
    <r>
      <rPr>
        <sz val="11"/>
        <color indexed="10"/>
        <rFont val="Arial CE"/>
        <family val="0"/>
      </rPr>
      <t xml:space="preserve">  </t>
    </r>
    <r>
      <rPr>
        <sz val="10"/>
        <rFont val="Arial CE"/>
        <family val="0"/>
      </rPr>
      <t xml:space="preserve">       </t>
    </r>
  </si>
  <si>
    <t xml:space="preserve">Mrežica sanitetna  za pritrditev obvez.mat.,  v obliki cevi iz bombažnih in gumi niti, navita v kolute A25 m   (kot npr. Virfix št. 2 ali enakovredna)   </t>
  </si>
  <si>
    <t xml:space="preserve">Sredstvo za pritrditev oblog  10cmx10m   (kot npr. Mefix ali enakovredno)       </t>
  </si>
  <si>
    <t xml:space="preserve">Sredstvo za pritrditev oblog  30cmx10m   (kot npr. Mefix ali enakovredno)           </t>
  </si>
  <si>
    <t xml:space="preserve">Sredstvo za pritrditev oblog  5cmx10m  (kot npr. Mefix ali enakovredno)            </t>
  </si>
  <si>
    <r>
      <t xml:space="preserve">Tamponi iz gaze  št. 2   (20cmx18cm), tkani mat., nesterilni     (kot npr. Tosama)    </t>
    </r>
    <r>
      <rPr>
        <b/>
        <sz val="10"/>
        <rFont val="Arial CE"/>
        <family val="0"/>
      </rPr>
      <t>(Pripis dispanzerja za ženske: Čvrst  NS/a500 NIS  kot 06200SA)</t>
    </r>
  </si>
  <si>
    <r>
      <t xml:space="preserve">Tamponi iz gaze št. 3  (20cmx20cm),  tkani mat., nesterilni    (20cmx20cm)   </t>
    </r>
    <r>
      <rPr>
        <sz val="10"/>
        <rFont val="Arial CE"/>
        <family val="0"/>
      </rPr>
      <t xml:space="preserve">  (kot npr. Tosama)</t>
    </r>
  </si>
  <si>
    <r>
      <t xml:space="preserve">Tamponi iz gaze št. 4    (25cmx25cm), tkani mat., nesterilni   </t>
    </r>
    <r>
      <rPr>
        <sz val="10"/>
        <rFont val="Arial CE"/>
        <family val="0"/>
      </rPr>
      <t xml:space="preserve"> (kot npr. Tosama) </t>
    </r>
  </si>
  <si>
    <t xml:space="preserve">Trak samolepilni za pritrjevanje oblog   2,5cmx9,1m  z disp.    (kot npr. Micropore ali enakovreden)   </t>
  </si>
  <si>
    <t>Svedri kovinski, okrogli. 012- 027 a 6 kom</t>
  </si>
  <si>
    <t xml:space="preserve">Tamponi iz tkane gaze  20x18 cm                  </t>
  </si>
  <si>
    <t xml:space="preserve">Tector a 10 ml </t>
  </si>
  <si>
    <t>LEGASED</t>
  </si>
  <si>
    <t>Tetric evo flow cavifil,a20 X 0,25 g</t>
  </si>
  <si>
    <t xml:space="preserve">Tetric evoceram cavifil  a20 X 0,20  g, razl.barve </t>
  </si>
  <si>
    <t xml:space="preserve">Total Etch gel, refill, 2x 2g </t>
  </si>
  <si>
    <t xml:space="preserve">Toxavit  a 2g </t>
  </si>
  <si>
    <t>Trak kov.  polirni, a 10 list,enostr.</t>
  </si>
  <si>
    <t>SOGVA</t>
  </si>
  <si>
    <t xml:space="preserve">Tubulitec leiner a 10 ml  </t>
  </si>
  <si>
    <t xml:space="preserve">Ultracal v brizgi 2x1,2g </t>
  </si>
  <si>
    <t xml:space="preserve">Unicast svedri  1,2,3,4 </t>
  </si>
  <si>
    <t xml:space="preserve">Unicast zatički a 100 kom, modri </t>
  </si>
  <si>
    <t>Unicast zatički a 100 kom, zeleni</t>
  </si>
  <si>
    <t>Valux plus, v brizgi a 4 g, razl. Bar</t>
  </si>
  <si>
    <t>Vosek za inlay s kov</t>
  </si>
  <si>
    <t>Xantopren moder z aktivatorjem,</t>
  </si>
  <si>
    <t>Zatički keramični, konfekcijski a 5 kom št. 1</t>
  </si>
  <si>
    <t>Zatički keramični, kofekcijski 5 kom št. 3</t>
  </si>
  <si>
    <t xml:space="preserve">Zlatolab T 66 a 4000 ml </t>
  </si>
  <si>
    <t xml:space="preserve">Zob. rolice  navadne 4 X 250g                </t>
  </si>
  <si>
    <t>SANOLABOR d.d.</t>
  </si>
  <si>
    <t>kos/KOS</t>
  </si>
  <si>
    <t>V&amp;S</t>
  </si>
  <si>
    <t>TUBUS GUEDEL AIRWAY  1               V&amp;S</t>
  </si>
  <si>
    <t>LA985000</t>
  </si>
  <si>
    <t>ASPIRATOR ROČNI V-VAC LAERDAL</t>
  </si>
  <si>
    <t>kos /KOS</t>
  </si>
  <si>
    <t>EPRUVETA ZA BRIS PP PAL.STR.300261 DELTA</t>
  </si>
  <si>
    <t>kom/SC</t>
  </si>
  <si>
    <t>EPRUVETA ZA BRIS AL PAL.STR DELAB A1000</t>
  </si>
  <si>
    <t>kos/SC</t>
  </si>
  <si>
    <t>BRIS STUART PS-PALIČ. DELAB A150</t>
  </si>
  <si>
    <t>sc./SC</t>
  </si>
  <si>
    <t>PRIMED</t>
  </si>
  <si>
    <t>BRITVICE ENOSTRANSKE 1XUP.NESTERIL. A100</t>
  </si>
  <si>
    <t>P4022LRH</t>
  </si>
  <si>
    <t>BRIZGE 3ML LL PLIN.ANA.HEP.ZNEN.A100 V&amp;S</t>
  </si>
  <si>
    <t>BRIZGE  1 ML L TUBERKULIN A400 NOV</t>
  </si>
  <si>
    <t>BRIZGA 100 ML KATETER NAST.           BD</t>
  </si>
  <si>
    <t>BRIZGE 50 ML KATETER NOV A40</t>
  </si>
  <si>
    <t>BRIZGE  2 ML L NOV A340</t>
  </si>
  <si>
    <t>BRIZGE 10 ML L NOV A140</t>
  </si>
  <si>
    <t>BRIZGE 20 ML L NOV A100</t>
  </si>
  <si>
    <t>BRIZGE  5 ML L NOV A250</t>
  </si>
  <si>
    <t>BBRAUN</t>
  </si>
  <si>
    <t>OMNIFIX BRIZG.LL 50ML 004084  A100 BRAUN</t>
  </si>
  <si>
    <t>BRIZGE 10 ML L                   A100 BD</t>
  </si>
  <si>
    <t>sc./KOS</t>
  </si>
  <si>
    <t>PRIMED HALBERSTADT MEDIZINTECH</t>
  </si>
  <si>
    <t>CEV KONEKTNA UNIV.7MM, A30M</t>
  </si>
  <si>
    <t>CEV YANKAUER 8MM(CH24)STAND. STR. 1X UP</t>
  </si>
  <si>
    <t>KATETER ASPIRACIJSKI  CH  8 X 300 MM TIK</t>
  </si>
  <si>
    <t>KATETER ASPIRACIJSKI  CH 16 X 500 MM TIK</t>
  </si>
  <si>
    <t>KATETER ASPIRACIJSKI  CH 10 X 500 MM TIK</t>
  </si>
  <si>
    <t>KATETER ASPIRACIJSKI  CH 12 X 500 MM TIK</t>
  </si>
  <si>
    <t>KATETER ASPIRACIJSKI  CH 14 X 500 MM TIK</t>
  </si>
  <si>
    <t>SONDA ČREVESNA-REKT.CH 25 X 400 MM TIK</t>
  </si>
  <si>
    <t>20191-221</t>
  </si>
  <si>
    <t>set/SC</t>
  </si>
  <si>
    <t>ERBE</t>
  </si>
  <si>
    <t>ELEKTRODA  ERBE KROGLA  FI  2  MM A5</t>
  </si>
  <si>
    <t>20191-215</t>
  </si>
  <si>
    <t>ELEKTRODA  ERBE ŽIČNA  FI  6  MM A5</t>
  </si>
  <si>
    <t>20191-211</t>
  </si>
  <si>
    <t>ELEKTRODA  ERBE RAVNA D 22 MM FI 0,8 MM A5</t>
  </si>
  <si>
    <t>kom/PAR</t>
  </si>
  <si>
    <t>A FORM</t>
  </si>
  <si>
    <t>ELEKTRODE QIUCK COMBO PEDIATRIC A1PAR</t>
  </si>
  <si>
    <t>2346N</t>
  </si>
  <si>
    <t>3M (EAST)</t>
  </si>
  <si>
    <t>PODLOGA ZA DEFIBR.11.4X15.2 A10 PAR</t>
  </si>
  <si>
    <t>EDGE</t>
  </si>
  <si>
    <t>EDGE-QUICK COMBO ELEKTRODE A1PAR ZA LP12</t>
  </si>
  <si>
    <t>EL1055</t>
  </si>
  <si>
    <t>zav./SC</t>
  </si>
  <si>
    <t>ELEKTRODA SAMOLEP.50X50 PALS          A4</t>
  </si>
  <si>
    <t>1501 742</t>
  </si>
  <si>
    <t>zav./PAK</t>
  </si>
  <si>
    <t>ELEKTRODA SAMOLEPILNA 50X90(PAK A4 KOS)</t>
  </si>
  <si>
    <t>EL 0032</t>
  </si>
  <si>
    <t>ELEKTRODA SAMOLEP  FI 32 A4</t>
  </si>
  <si>
    <t>ELEKTRODE ZA EKG 2230 NA PENI A50  2230</t>
  </si>
  <si>
    <t>4522 10</t>
  </si>
  <si>
    <t>BRAND GMBH + CO KG</t>
  </si>
  <si>
    <t>EZA PS 10 MCL MODRA 4522 10 BRAND A20</t>
  </si>
  <si>
    <t>FOLO100</t>
  </si>
  <si>
    <t>FIKSATER ZA URINSKI KATETER A25</t>
  </si>
  <si>
    <t>VECA C KOMPRESA STR.             A50  BD</t>
  </si>
  <si>
    <t>40-9005-030</t>
  </si>
  <si>
    <t>ENDOFIX ORAL II 6.5-8.5</t>
  </si>
  <si>
    <t>627000-000070</t>
  </si>
  <si>
    <t>PESAR GUMI 70MM</t>
  </si>
  <si>
    <t>627000-000075</t>
  </si>
  <si>
    <t>PESAR GUMI 75MM</t>
  </si>
  <si>
    <t>627000-000080</t>
  </si>
  <si>
    <t>PESAR GUMI 80MM</t>
  </si>
  <si>
    <t>PETELINČEK TRIPOTNI LL VIGGO          BD</t>
  </si>
  <si>
    <t>PINCETA NESTERILNA TSM              A100</t>
  </si>
  <si>
    <t>ABC 60.70 VP</t>
  </si>
  <si>
    <t>LIPIS D.O.O.</t>
  </si>
  <si>
    <t>STEKLENICA PVC 60.70 ML METADON LIPIS</t>
  </si>
  <si>
    <t>DASTEX REINRAMUZUBEHOER GMBH &amp;</t>
  </si>
  <si>
    <t>PLAŠČ 1XUP TYVEK            4003  DASTEX</t>
  </si>
  <si>
    <t>NEGASOFT PLAŠČ ZA OBISKOV.RUM.A10 RAFFIN</t>
  </si>
  <si>
    <t>M1-7-71</t>
  </si>
  <si>
    <t>MEDIVAK</t>
  </si>
  <si>
    <t>POSODA ZA ASPIRATOR MEDIVAK 9 2L PLAST</t>
  </si>
  <si>
    <t>kos /ZAV</t>
  </si>
  <si>
    <t>DENTA</t>
  </si>
  <si>
    <t>PREDPASNIK PLASTIFICIRAN 75X170CM A75</t>
  </si>
  <si>
    <t>PREDPASNIK PLASTIFICIRAN 120X80 CM   TSM</t>
  </si>
  <si>
    <t>468-004</t>
  </si>
  <si>
    <t>BASTOS VIEGAS, S.A.</t>
  </si>
  <si>
    <t>PREDPASNIK  PE 80X125CM 1XUP.BEL BV A100</t>
  </si>
  <si>
    <t>R42</t>
  </si>
  <si>
    <t>ROKAV ZA STR.BPR 150MM, 200   M  R42  WW</t>
  </si>
  <si>
    <t>R41</t>
  </si>
  <si>
    <t>ROKAV ZA STR.BPR 10 CM X 200  M       WW</t>
  </si>
  <si>
    <t>R43</t>
  </si>
  <si>
    <t>ROKAV ZA STR.BPR 20 CM X 200M         WW</t>
  </si>
  <si>
    <t>R45</t>
  </si>
  <si>
    <t>ROKAV ZA STR.BPR 30 CM X 200M STERIKING</t>
  </si>
  <si>
    <t>R40</t>
  </si>
  <si>
    <t>ROKAV ZA STR.BPR 7,5CM X 200M         WW</t>
  </si>
  <si>
    <t>55030M/1/2/3/4</t>
  </si>
  <si>
    <t>ROKAVICE PREGL.VINIL A100 XL-A90 SAFESKI</t>
  </si>
  <si>
    <t>65 1123</t>
  </si>
  <si>
    <t>SHIELD SC. BV</t>
  </si>
  <si>
    <t>ROKAVICE PREGL. LAT. PUDR. LPS    M A100 SHIELD</t>
  </si>
  <si>
    <t>SP 2110-2550</t>
  </si>
  <si>
    <t>ROKAVICE LATEX NETA-SATEN PLUS A100XLA90</t>
  </si>
  <si>
    <t>KAVNIK STANKA</t>
  </si>
  <si>
    <t>ROKAVICE PE NEST.1XUP A100       KAVNIK</t>
  </si>
  <si>
    <t>52000M/1/2/3/4</t>
  </si>
  <si>
    <t>ROKAVICE NITRILNE PURPLE A100 XLA90 SAFE</t>
  </si>
  <si>
    <t>ANS-GAMEX</t>
  </si>
  <si>
    <t>zav/PAR</t>
  </si>
  <si>
    <t>ROKAVICE KIR.STR.              ANS-GAMEX</t>
  </si>
  <si>
    <t>SET 3 DELNI ZA KAPNOGRAF BCI</t>
  </si>
  <si>
    <t>BCI-1129</t>
  </si>
  <si>
    <t>KANILA NASALNA ZA KAPNOMETER</t>
  </si>
  <si>
    <t>SET ZA KATETERIZACIJO STER.          TSM</t>
  </si>
  <si>
    <t>120600-000040</t>
  </si>
  <si>
    <t>TRACHEOQUICK STR.4,0</t>
  </si>
  <si>
    <t>120600-000020</t>
  </si>
  <si>
    <t>TRACHEOQUICK STR.2.0MM</t>
  </si>
  <si>
    <t>SET ZA IZPIRANJE ŽELODCA-EDLICH-CH34  SH</t>
  </si>
  <si>
    <t>489 9032</t>
  </si>
  <si>
    <t>SET ZA PUNKC.PNEUMOTORAKSA SC A10</t>
  </si>
  <si>
    <t>54205A</t>
  </si>
  <si>
    <t>KANILA-SISTEMI INFUZ.Z DVOK.IGLO A15 BIO</t>
  </si>
  <si>
    <t>BB510</t>
  </si>
  <si>
    <t>AESCULAP</t>
  </si>
  <si>
    <t>REZILA STR.FIG.10  A100            BB510</t>
  </si>
  <si>
    <t>BA210</t>
  </si>
  <si>
    <t>SKALPEL STR.FIG 10  A10            BA210</t>
  </si>
  <si>
    <t>SONDA SALEM CH 16 SILIK.              SH</t>
  </si>
  <si>
    <t>VISITRAK MERILO A50                  S&amp;N</t>
  </si>
  <si>
    <t>SPRAY KONTAKTNI  250 ML</t>
  </si>
  <si>
    <t>1.03981.0102</t>
  </si>
  <si>
    <t>MERCKOFIX SPRAY FIXATIVE 3981 MCK 100ML</t>
  </si>
  <si>
    <t>w.ruesch</t>
  </si>
  <si>
    <t>SPRAY SILIKON</t>
  </si>
  <si>
    <t>B. BRAUN</t>
  </si>
  <si>
    <t>LYOSTYPT 3X5 CM A12             01069128</t>
  </si>
  <si>
    <t>LYOSTYPT 5X8 CM A6              01069152</t>
  </si>
  <si>
    <t>TLOS ZG</t>
  </si>
  <si>
    <t>STEKLA POKR.18 X 18 MM /200/        TLOS</t>
  </si>
  <si>
    <t>4747 01</t>
  </si>
  <si>
    <t>STEKLA PREDM. 76 X 26 MM NAV. BRA A50</t>
  </si>
  <si>
    <t>4747 02</t>
  </si>
  <si>
    <t>STEKLA PREDM. 76 X 26 MM MAT. BRA A50</t>
  </si>
  <si>
    <t>ŽITNIK RADO</t>
  </si>
  <si>
    <t>POSODICA PVC ZA BLATO Z ŽLIČKO A100 ŽIT.</t>
  </si>
  <si>
    <t>C0762350*</t>
  </si>
  <si>
    <t>SILKAM 3/0 75CM DS24 A36        C0762350*</t>
  </si>
  <si>
    <t>C0762369</t>
  </si>
  <si>
    <t>SILKAM 2/0 75CM DS24 A36*       C0762369*</t>
  </si>
  <si>
    <t>C0762210</t>
  </si>
  <si>
    <t>SILKAM 3/0 45CM DS19 A36*       C0762210</t>
  </si>
  <si>
    <t>C0762202*</t>
  </si>
  <si>
    <t>MELGISORB 5X5</t>
  </si>
  <si>
    <t>TOSAMA</t>
  </si>
  <si>
    <t>SET LIGATURE POPEK</t>
  </si>
  <si>
    <t>SORBION SACHET S 10X10</t>
  </si>
  <si>
    <t>SORBION SACHET S 20X10</t>
  </si>
  <si>
    <t>OMNISTRIP 6X38</t>
  </si>
  <si>
    <t>SUPRASORB H 15X15</t>
  </si>
  <si>
    <t>BETASAN</t>
  </si>
  <si>
    <t>SC</t>
  </si>
  <si>
    <t>ZAV</t>
  </si>
  <si>
    <t>VPOJNA GAZA 0,2M2 STERIL</t>
  </si>
  <si>
    <t>VPOJNA GAZA 0,4M2 STERIL</t>
  </si>
  <si>
    <t>VPOJNA GAZA 0,8M2 STERIL</t>
  </si>
  <si>
    <t>NOBA</t>
  </si>
  <si>
    <t>NOBA LUMENAL 75x80mm NETK.STER.OČESNA KOMP.</t>
  </si>
  <si>
    <t>NOBATOP12 NETK.KOMP.10x20cm-6sl./200</t>
  </si>
  <si>
    <t>NOBATOP12 NETK.KOMP.5x5cm-6sl./200</t>
  </si>
  <si>
    <t>NOBATOP12 NETK.KOMP.7,5x7,5cm-6sl./200</t>
  </si>
  <si>
    <t>NOBATOP12 NETK.KOMP.10x10cm-6sl./200</t>
  </si>
  <si>
    <t>DINA HITEX</t>
  </si>
  <si>
    <t>URGO</t>
  </si>
  <si>
    <t>TORVAL</t>
  </si>
  <si>
    <t>TORVAL-NET ŠT.7 - 25M; PRIČVR.MREŽICA</t>
  </si>
  <si>
    <t>TORVAL-NET ŠT.2 - 25M; PRIČVR.MREŽICA</t>
  </si>
  <si>
    <t>NOBATRICOT, povoj za glavo</t>
  </si>
  <si>
    <t>TORVAL-NET ŠT.8 - 25M; PRIČVR.MREŽICA</t>
  </si>
  <si>
    <t>TORVAL-NET ŠT.5 - 25M; PRIČVR.MREŽICA</t>
  </si>
  <si>
    <t>TORVAL-NET ŠT.4 - 25M; PRIČVR.MREŽICA</t>
  </si>
  <si>
    <t>TORVAL-NET ŠT.6 - 25M; PRIČVR.MREŽICA</t>
  </si>
  <si>
    <t>TORVAL-NET ŠT.3 - 25M; PRIČVR.MREŽICA</t>
  </si>
  <si>
    <t>NOBA RUDAVLIES STERIL 15cm x 10cm</t>
  </si>
  <si>
    <t>NOBA RUDAVLIES STERIL 20cm x 10cm</t>
  </si>
  <si>
    <t>NOBA RUDAVLIES STERIL 7cm x 5cm</t>
  </si>
  <si>
    <t>URGO AQUA FILM STRIPI 20</t>
  </si>
  <si>
    <t>Brizgalke 60 ml za hranjenje po sondi</t>
  </si>
  <si>
    <t>Brizgalke 100 ml za hranjenje po sondi</t>
  </si>
  <si>
    <t xml:space="preserve">Gel za UZ   A 1 l </t>
  </si>
  <si>
    <t>Indikator trak spore - sterilizacija</t>
  </si>
  <si>
    <t>Indikator trak Thermalog - sterilizacija</t>
  </si>
  <si>
    <t>Indikatorski trak - steriliz.kont.par.ster.</t>
  </si>
  <si>
    <t>zav.</t>
  </si>
  <si>
    <t>Raztopina fiziološka 0,9% NaCl  A500ml plastenka</t>
  </si>
  <si>
    <t>Raztopina fiziološka NaCl  0.9% za izpiranje a 1000 ml plastenke</t>
  </si>
  <si>
    <t xml:space="preserve">Opora za glavo - intubacija </t>
  </si>
  <si>
    <t>rola</t>
  </si>
  <si>
    <t xml:space="preserve">rola </t>
  </si>
  <si>
    <t>Predpasnik PVC plast. 175 cm</t>
  </si>
  <si>
    <t xml:space="preserve">Predpasnik PVC za 1x uporabo </t>
  </si>
  <si>
    <t>Set za lavažo želodca - code blue</t>
  </si>
  <si>
    <t xml:space="preserve">Stekla  krovna  </t>
  </si>
  <si>
    <t xml:space="preserve">Stekleničke za blato PVC z žličko </t>
  </si>
  <si>
    <t xml:space="preserve">sc. </t>
  </si>
  <si>
    <t xml:space="preserve">Termometer (nav.)               </t>
  </si>
  <si>
    <t xml:space="preserve">Tubusi - endotrahealni </t>
  </si>
  <si>
    <t>kom</t>
  </si>
  <si>
    <t>Zbiralnik  za odpadne igle 1,5 l</t>
  </si>
  <si>
    <t xml:space="preserve">Zbiralnik za odpad. Igle 0,2 l </t>
  </si>
  <si>
    <t xml:space="preserve">Zbiralnik za odpad. igle 0,75 l </t>
  </si>
  <si>
    <t xml:space="preserve">Zbiralnik za odpad. igle 3,5 l </t>
  </si>
  <si>
    <t>Skupaj ostali sanitetni material:</t>
  </si>
  <si>
    <t>vreča</t>
  </si>
  <si>
    <t xml:space="preserve">Vata - sanitetna  A 1000 g                          </t>
  </si>
  <si>
    <t>Vatiranci iz netkanega mat.  15 x 10 cm</t>
  </si>
  <si>
    <t>Vatiranci iz netkanega mat.  25 x 15 cm</t>
  </si>
  <si>
    <t>Skupaj zavojni in obvezilni material:</t>
  </si>
  <si>
    <t xml:space="preserve">Ringer sol. 500 ml           </t>
  </si>
  <si>
    <t>stekl.</t>
  </si>
  <si>
    <t>Set ligature za popke</t>
  </si>
  <si>
    <t>S k u p a j razkužila in dezinficiensi</t>
  </si>
  <si>
    <t>Žig</t>
  </si>
  <si>
    <t>pkg</t>
  </si>
  <si>
    <t xml:space="preserve">ALT - IFCC(37) R1 12x50, R2 3x45ml              </t>
  </si>
  <si>
    <t xml:space="preserve">Amylase(37) R1 12x22,  R2 6x10ml    </t>
  </si>
  <si>
    <t>ASLO R1= 6X20,R2= 6x20 ml</t>
  </si>
  <si>
    <t xml:space="preserve">AST - IFCC(37) 12x50, 3x45ml             </t>
  </si>
  <si>
    <t xml:space="preserve">Calcium R1 12x50, R2 6x43 ml     </t>
  </si>
  <si>
    <t xml:space="preserve">Calibrator F.A.S.Protein 5x1ml       </t>
  </si>
  <si>
    <t xml:space="preserve">HIT 33  10x100 ml                      </t>
  </si>
  <si>
    <t xml:space="preserve">Phosphorus R1 12x50 R2 6x45 ml </t>
  </si>
  <si>
    <t>PN HbA1c 3x1ml</t>
  </si>
  <si>
    <t>PP HbA1c 3x1ml</t>
  </si>
  <si>
    <t xml:space="preserve">Transferin R1 6x20, R2 6x10 ml  </t>
  </si>
  <si>
    <t>Skupaj hitri testi</t>
  </si>
  <si>
    <t xml:space="preserve">Uricult 10 </t>
  </si>
  <si>
    <t xml:space="preserve">Uricult trio 10 test </t>
  </si>
  <si>
    <t>Skupaj laboratorijski pribor:</t>
  </si>
  <si>
    <t xml:space="preserve">kom     </t>
  </si>
  <si>
    <t xml:space="preserve">Alginat 500 g                  </t>
  </si>
  <si>
    <t xml:space="preserve">kom    </t>
  </si>
  <si>
    <t xml:space="preserve">kom      </t>
  </si>
  <si>
    <t>sc</t>
  </si>
  <si>
    <t xml:space="preserve">Brizge 2 ccm,trodelna z gumico a100 kom                 </t>
  </si>
  <si>
    <t xml:space="preserve">sc.    </t>
  </si>
  <si>
    <t>Brizga 5 ccm,trodelna z gumico a 100 kom</t>
  </si>
  <si>
    <t xml:space="preserve">sc.     </t>
  </si>
  <si>
    <t xml:space="preserve">Igle živčne  1-4, a 4 kom                  </t>
  </si>
  <si>
    <t xml:space="preserve">kom   </t>
  </si>
  <si>
    <t>Kozarci pvc, 1,5 dcl  a 100 kom</t>
  </si>
  <si>
    <t xml:space="preserve">Loparčki les. a 100 kom        </t>
  </si>
  <si>
    <t>zav</t>
  </si>
  <si>
    <t xml:space="preserve">Lopatke ort. a 10 kom          </t>
  </si>
  <si>
    <t xml:space="preserve">sc   </t>
  </si>
  <si>
    <t xml:space="preserve">Nastavek za aspirator, plastičen </t>
  </si>
  <si>
    <t>Plošča vestibularna a 10 kom, mala</t>
  </si>
  <si>
    <t>Plošča vestibularna a 10 kom, velika</t>
  </si>
  <si>
    <t>Plošča vestibularna silikonska, mala</t>
  </si>
  <si>
    <t>Podbradniki za 1x uporabo 40 X 70  a 100 kom</t>
  </si>
  <si>
    <t xml:space="preserve">Prevl.celuloidne. A 72 kom                    </t>
  </si>
  <si>
    <t>Prevl. polikarbonat. A 3kom</t>
  </si>
  <si>
    <t>Pasta polirna fina a 55 g</t>
  </si>
  <si>
    <t>Pasta polirna srednja a 55 g</t>
  </si>
  <si>
    <t xml:space="preserve">sc    </t>
  </si>
  <si>
    <t>Staničevina, a1000 g</t>
  </si>
  <si>
    <t>kom.</t>
  </si>
  <si>
    <t xml:space="preserve">Trak za matrice kovinski 5 mm, a 12 list.                  </t>
  </si>
  <si>
    <t xml:space="preserve">Trak za matrice kovinski 7 mm, a 12 list.                  </t>
  </si>
  <si>
    <t>Trak rokav za avtoklav s preklopom  20mX18 cm</t>
  </si>
  <si>
    <t xml:space="preserve">Trak.ceuloidni rezan a 100 kom                       </t>
  </si>
  <si>
    <t>CRP LX R1 6x94 ,R2 6x47ml</t>
  </si>
  <si>
    <t>HbA1c 2X71, 2X18ml</t>
  </si>
  <si>
    <t>Podatki o povpraševanju</t>
  </si>
  <si>
    <t>Zap.</t>
  </si>
  <si>
    <t>Mer.</t>
  </si>
  <si>
    <t>Prodaj.</t>
  </si>
  <si>
    <t>Pakiranje</t>
  </si>
  <si>
    <t>Cena za</t>
  </si>
  <si>
    <t>Št.prod.enot</t>
  </si>
  <si>
    <t>Vrednost za</t>
  </si>
  <si>
    <t>Navesti ime proizvajalca</t>
  </si>
  <si>
    <t>Komercialni naziv blaga</t>
  </si>
  <si>
    <t>št.</t>
  </si>
  <si>
    <t xml:space="preserve">Vrsta blaga </t>
  </si>
  <si>
    <t>enota</t>
  </si>
  <si>
    <t>količina</t>
  </si>
  <si>
    <t>Mer.e./prod.e.</t>
  </si>
  <si>
    <t xml:space="preserve"> prod.enot</t>
  </si>
  <si>
    <t>za cel.povpraš.</t>
  </si>
  <si>
    <t>cel.povpraš.</t>
  </si>
  <si>
    <t>kos</t>
  </si>
  <si>
    <t xml:space="preserve">kos </t>
  </si>
  <si>
    <t xml:space="preserve">Bris za nos </t>
  </si>
  <si>
    <t>sc.</t>
  </si>
  <si>
    <t xml:space="preserve">Zob. rolice  navadne 4X 250g                </t>
  </si>
  <si>
    <t>Pasovi elastični za fiksacijo elektrod 7,5X90cm   (kot npr. Flexum ali enakovredni)</t>
  </si>
  <si>
    <t>Pasovi elastični za fiksacijo elektrod  7,5X45cm    (kot npr.  Flexum ali enakovredni)</t>
  </si>
  <si>
    <t xml:space="preserve">Ruta trikotna iz bombažne niti, nebeljena za imobilizacijo udov pri nudenju PP in NMP 140x100x100cm              </t>
  </si>
  <si>
    <t>Vata celulozna - staničevina, rezana  A 1000g</t>
  </si>
  <si>
    <t>HCG test (urin), testna ploščica</t>
  </si>
  <si>
    <t xml:space="preserve">Dozator,  razpršilka za 1000ml embalažo (kot npr. Incidin liquid dozator ali enakovreden) </t>
  </si>
  <si>
    <t>Čistilno in dezinfekc. sred. za tla in površ. brez aldehida   20 ml  (kot npr. Surfanios citron ali enakovredno),  obvezno pakiranje, kot navedeno</t>
  </si>
  <si>
    <t>Losjon za roke  500ml (kot npr. Manisoft  - losion ali enakovreden), kompatibilnost z nosilci EURO</t>
  </si>
  <si>
    <t>Losjon za roke  600ml (kot npr. HARPER Livela ali enakovreden); potrebna kompatibilnost z nosilci Harper</t>
  </si>
  <si>
    <t>Milo za roke  600ml (kot npr. HARPER Estela ali enakovredno); potrebna kompatibilnost z nosilci Harper</t>
  </si>
  <si>
    <t>Razkužilo za roke 600ml (kot npr. HARPER Septa Extra ali enakovredno); potrebna kompatibilnost z nosilci Haper</t>
  </si>
  <si>
    <t>Gutapercha poeni za polnitev a 100 kom 15-40, assorted</t>
  </si>
  <si>
    <t>Gutapercha poeni za polnitev a 100 kom 45-80, assorted</t>
  </si>
  <si>
    <t xml:space="preserve">Komprese 10X10 a 100 kom, netkane, šestslojne,  nesterilne    </t>
  </si>
  <si>
    <t xml:space="preserve">Komprese 10X10 a 100 kom, tkane, šestslojne, nesterilne   </t>
  </si>
  <si>
    <t xml:space="preserve">Komprese 5X5 a 100 kom, netkane, šestslojne, nesterilne         </t>
  </si>
  <si>
    <t>Komprese 7,5 X 7,5 a 100 kom, netkane, šestslojne, nesterilne</t>
  </si>
  <si>
    <t xml:space="preserve">Tamponi iz tkane gaze, vse velikosti                </t>
  </si>
  <si>
    <r>
      <t>Krema zaščitna 60ml (kot npr. Comfeel Barier sensitive ali enakovredno)</t>
    </r>
    <r>
      <rPr>
        <sz val="9"/>
        <rFont val="Arial CE"/>
        <family val="2"/>
      </rPr>
      <t xml:space="preserve">                                                            </t>
    </r>
  </si>
  <si>
    <t xml:space="preserve">Celuloza (oksidirana, regenerirana) s kolagenom, sterilna   28 cm2                                                                 (kot npr. Promogran ali enakovredna)  </t>
  </si>
  <si>
    <t xml:space="preserve">Celuloza (oksidirana, regenerirana) s kolagenom, sterilna  123 cm2                                                                    (kot npr. Promogran ali enakovredna)  </t>
  </si>
  <si>
    <t xml:space="preserve">Film za zaščito kože 40 ml                                                                           (kot npr. Comfeel ali enakovreden)        </t>
  </si>
  <si>
    <t>Gel tekoči za čiščenje, nego in vzdrževanje vlažnosti kože, nosnih prehodov in za dekolonizacijo bolnika z MRSA za takojšnjo uporabo 30ml (kot npr. Prontoderm gel light ali enakovredna)</t>
  </si>
  <si>
    <t>Kompresa, netkana, hipertonična   10x10, sterilna    (kot npr. Mesalt ali enakovredna)</t>
  </si>
  <si>
    <t>Kompresa, netkana, hipertonična   5x5 sterilna                                                                   (kot npr. Mesalt ali enakovredna)</t>
  </si>
  <si>
    <t xml:space="preserve">Mrežica (gaza)  vazelinska  10x10cm, sterilna  (kot npr. Grasolind ali enakovredna) </t>
  </si>
  <si>
    <t xml:space="preserve">Mrežica (gaza) vazelinska   10x20cm, sterilna   (kot npr. Grasolind ali enakovredna)   </t>
  </si>
  <si>
    <t xml:space="preserve">Mrežica mehka silikonska  20x30 cm, sterilna  (kot npr. Mepitel ali enakovredna) </t>
  </si>
  <si>
    <t>Mrežica mehka silikonska  5x7,5 cm, sterilna   (kot npr. Mepitel ali enakovredna)</t>
  </si>
  <si>
    <t>Mrežica z nevtralnimi mazili   7,5x10cm      (kot npr. Atrauman ali enakovredna)</t>
  </si>
  <si>
    <t>Obloga poliuretanska pena, nelepljiva  15x15cm       (kot npr. Biatain ali enakovredne)</t>
  </si>
  <si>
    <t xml:space="preserve">Obliž prozoren poliuretanski z vpojno blazinico  6,5x5 cm      (kot npr. Opsite Post OP ali enakovreden)   </t>
  </si>
  <si>
    <t>Obliž prozoren, poliuretanski z vpojno blazinico  9,5x8,5 cm     (kot npr. Opsite Post OP ali enakovreden)</t>
  </si>
  <si>
    <t xml:space="preserve">Obliž sterilen za brezšivno zapiranje ran  6x75 mm    3/1                                  (kot npr. Steri Strip ali enakovreden)  </t>
  </si>
  <si>
    <t xml:space="preserve"> kom      </t>
  </si>
  <si>
    <t xml:space="preserve">Žarnica za lux nasadne instrumente                    </t>
  </si>
  <si>
    <t>Skupaj zobozdravstveni material:</t>
  </si>
  <si>
    <t>Skupaj RTG material:</t>
  </si>
  <si>
    <t>Papir EKG za 12-kanalni MARCUETE</t>
  </si>
  <si>
    <t>Papir EKG za MAC 500</t>
  </si>
  <si>
    <t>Papir za sterilizacijo 100x100cm</t>
  </si>
  <si>
    <t xml:space="preserve">Amalgam I     a 50 amp                 </t>
  </si>
  <si>
    <t xml:space="preserve">Amalgam II     a 50 amp                 </t>
  </si>
  <si>
    <t xml:space="preserve">Beutlerock  1-4 a 4 kom                </t>
  </si>
  <si>
    <t>Cavifil injector, aplikator, umetna masa</t>
  </si>
  <si>
    <t xml:space="preserve">Cement za začasno zaporo,mehek lonček, a 28 g                        </t>
  </si>
  <si>
    <t xml:space="preserve">Cement za začasno zaporo,mehek, tuba 4x7g                       </t>
  </si>
  <si>
    <t>Dozator, razpršilka za 1000 ml embalažo</t>
  </si>
  <si>
    <t>Dozator, razpršilka za 500 ml embalažo</t>
  </si>
  <si>
    <t xml:space="preserve">Freza kov. za obdelavo akrilata                    </t>
  </si>
  <si>
    <t xml:space="preserve">Freza kov. za obdelavo kovine                    </t>
  </si>
  <si>
    <t>Gel za beljenje zob,16%Carbamid Peroxid12x1,3g</t>
  </si>
  <si>
    <t>Gel za beljenje zob,30%Carbamid Peroxid12x1,3g</t>
  </si>
  <si>
    <t xml:space="preserve">Gumica pol. a 6 kom , plamen         </t>
  </si>
  <si>
    <t xml:space="preserve">Gumica pol. a 6 kom , stožec         </t>
  </si>
  <si>
    <t xml:space="preserve">Gumica pol. a 6 kom , leča         </t>
  </si>
  <si>
    <t>Gumica finirna a 6 kom, plamen</t>
  </si>
  <si>
    <t>Gumica finirna a 6 kom, stožec</t>
  </si>
  <si>
    <t>Gumica finirna a 6 kom, leča</t>
  </si>
  <si>
    <t>Gumica pol. arkansas FG stožec</t>
  </si>
  <si>
    <t>Gumica pol. arkansas FG okrogel</t>
  </si>
  <si>
    <t>Gumica pol. arkansas FG, plamen</t>
  </si>
  <si>
    <t>Gumica pol. arkansas RA stožec</t>
  </si>
  <si>
    <t>Gumica pol. arkansas RA okrogel</t>
  </si>
  <si>
    <t>Gumica pol. arkansas RA, plamen</t>
  </si>
  <si>
    <t xml:space="preserve">Hanzaplast,vodoodporen narezan a 20 kom                     </t>
  </si>
  <si>
    <t>Hemostatične gobice a 24 kom</t>
  </si>
  <si>
    <t>Igle inj. 0,40 X 12  a 100 kom</t>
  </si>
  <si>
    <t>Igle inj.0,6 x 25 a 100 kom</t>
  </si>
  <si>
    <t xml:space="preserve">Igle inj.0.45x16  a 100 kom              </t>
  </si>
  <si>
    <t xml:space="preserve">Igle inj.0.7x38   a 100 kom                </t>
  </si>
  <si>
    <t xml:space="preserve">Igle inj.0.7x50   a 100 kom                </t>
  </si>
  <si>
    <t xml:space="preserve">Igle miler xx F-fiole A 12 kom        </t>
  </si>
  <si>
    <t xml:space="preserve">Diffsafe  - DKS         </t>
  </si>
  <si>
    <t xml:space="preserve">Igle  0,8mm </t>
  </si>
  <si>
    <t>Igle  0,9mm</t>
  </si>
  <si>
    <t xml:space="preserve">Lancete rezilo 1,0mm </t>
  </si>
  <si>
    <t xml:space="preserve">Lancete rezilo 1.5mm </t>
  </si>
  <si>
    <t xml:space="preserve">Microtainer biokem. gel    </t>
  </si>
  <si>
    <t xml:space="preserve">Microtainer EDTA z izlivom  </t>
  </si>
  <si>
    <t>Nastavek za iglo</t>
  </si>
  <si>
    <t xml:space="preserve">Accuchek glucose </t>
  </si>
  <si>
    <t>Bayer, ZDA</t>
  </si>
  <si>
    <t>Multistix 10 SG</t>
  </si>
  <si>
    <t>Diarlex MB</t>
  </si>
  <si>
    <t>Quidel, ZDA</t>
  </si>
  <si>
    <t>QuickVue Dipstick StrepA</t>
  </si>
  <si>
    <t>MultiDrugCheck 6-panel</t>
  </si>
  <si>
    <t>DrugCheck AMP strip</t>
  </si>
  <si>
    <t>DrugCheck BZO strip</t>
  </si>
  <si>
    <t>DrugCheck COC strip</t>
  </si>
  <si>
    <t>DrugCheck MET strip</t>
  </si>
  <si>
    <t>DrugCheck MOP strip</t>
  </si>
  <si>
    <t>DrugCheck MTD strip</t>
  </si>
  <si>
    <t>DrugCheck THC strip</t>
  </si>
  <si>
    <t>SalivaScreen III</t>
  </si>
  <si>
    <t>SalivaScreen VI</t>
  </si>
  <si>
    <t>DT60620101</t>
  </si>
  <si>
    <t>K1020</t>
  </si>
  <si>
    <t>ES46934 ali ES46935 ali ES46936</t>
  </si>
  <si>
    <t>GC335201</t>
  </si>
  <si>
    <t>HK66001763/1</t>
  </si>
  <si>
    <t>HK66018507/1</t>
  </si>
  <si>
    <t>Apernyl</t>
  </si>
  <si>
    <t>ES42380</t>
  </si>
  <si>
    <t>ES3910barva-E</t>
  </si>
  <si>
    <t>ES3911barva-D</t>
  </si>
  <si>
    <t>ES3911barva-E</t>
  </si>
  <si>
    <t>BE554.1</t>
  </si>
  <si>
    <t>559648 ali 559649 ali 559650</t>
  </si>
  <si>
    <t>BE543</t>
  </si>
  <si>
    <t>E18320204120 do 190</t>
  </si>
  <si>
    <t>52021/T</t>
  </si>
  <si>
    <t>sc=3x10g</t>
  </si>
  <si>
    <t>ES1919B</t>
  </si>
  <si>
    <t>GC000120</t>
  </si>
  <si>
    <t>HK66003764</t>
  </si>
  <si>
    <t>HE27697</t>
  </si>
  <si>
    <t>HE27675</t>
  </si>
  <si>
    <t>DT61106501</t>
  </si>
  <si>
    <t>DC716042</t>
  </si>
  <si>
    <t>sc=2x50ml</t>
  </si>
  <si>
    <t>ES41925</t>
  </si>
  <si>
    <t>sc=40x0,12ml</t>
  </si>
  <si>
    <t>3M70201034983</t>
  </si>
  <si>
    <t>kom=6ml</t>
  </si>
  <si>
    <t>GC800099</t>
  </si>
  <si>
    <t>sc=30kom</t>
  </si>
  <si>
    <t>6289+6297</t>
  </si>
  <si>
    <t>sc=100g+45ml</t>
  </si>
  <si>
    <t>EHP1510.014</t>
  </si>
  <si>
    <t>EHP1010.023</t>
  </si>
  <si>
    <t>GC000176</t>
  </si>
  <si>
    <t>kom=5,2ml</t>
  </si>
  <si>
    <t>3M70201119131</t>
  </si>
  <si>
    <t>Gaza</t>
  </si>
  <si>
    <t>ES56900</t>
  </si>
  <si>
    <t>ERA0136</t>
  </si>
  <si>
    <t>ERA0130</t>
  </si>
  <si>
    <t>ERA0131</t>
  </si>
  <si>
    <t>ERA0036</t>
  </si>
  <si>
    <t>ERA0030</t>
  </si>
  <si>
    <t>ERA0031</t>
  </si>
  <si>
    <t>EFGAS06</t>
  </si>
  <si>
    <t>EFGAS02</t>
  </si>
  <si>
    <t>EFGAS01</t>
  </si>
  <si>
    <t>ERAAS16</t>
  </si>
  <si>
    <t>ERAAS12</t>
  </si>
  <si>
    <t>ERAAS11</t>
  </si>
  <si>
    <t>Hanzaplast</t>
  </si>
  <si>
    <t>ES5540 barva</t>
  </si>
  <si>
    <t>ES12636</t>
  </si>
  <si>
    <t>LF3142-01</t>
  </si>
  <si>
    <t>RO274.007</t>
  </si>
  <si>
    <t>sc=50kom</t>
  </si>
  <si>
    <t>UL643</t>
  </si>
  <si>
    <t>kom=30ml</t>
  </si>
  <si>
    <t>E17421654008 do 060</t>
  </si>
  <si>
    <t>3M70201106187</t>
  </si>
  <si>
    <t>ES31713/EN</t>
  </si>
  <si>
    <t>HE14060</t>
  </si>
  <si>
    <t>SC=450</t>
  </si>
  <si>
    <t>HE26986</t>
  </si>
  <si>
    <t>469/470/471</t>
  </si>
  <si>
    <t>Chromaskop</t>
  </si>
  <si>
    <t>BE648</t>
  </si>
  <si>
    <t>ALCPA1do4</t>
  </si>
  <si>
    <t>RO104.002</t>
  </si>
  <si>
    <t>RO104.003</t>
  </si>
  <si>
    <t>RO104.001</t>
  </si>
  <si>
    <t>E4001</t>
  </si>
  <si>
    <t>MED2019</t>
  </si>
  <si>
    <t>sc=12</t>
  </si>
  <si>
    <t>MO8646</t>
  </si>
  <si>
    <t>MO8611</t>
  </si>
  <si>
    <t>UL2210</t>
  </si>
  <si>
    <t>Omnimatrix</t>
  </si>
  <si>
    <t>BE480</t>
  </si>
  <si>
    <t>DT801110S1</t>
  </si>
  <si>
    <t>DT801120S1</t>
  </si>
  <si>
    <t>Zobna pasta</t>
  </si>
  <si>
    <t>BE703</t>
  </si>
  <si>
    <t>BE791</t>
  </si>
  <si>
    <t>BE705/706</t>
  </si>
  <si>
    <t>BE724</t>
  </si>
  <si>
    <t>074-000</t>
  </si>
  <si>
    <t>E1260 do E1291</t>
  </si>
  <si>
    <t>sc=300g</t>
  </si>
  <si>
    <t>DC112102</t>
  </si>
  <si>
    <t>BE735.1</t>
  </si>
  <si>
    <t>BE743.7</t>
  </si>
  <si>
    <t>sc=5kom</t>
  </si>
  <si>
    <t>BE630</t>
  </si>
  <si>
    <t>Predpasnik</t>
  </si>
  <si>
    <t>3M7020045…</t>
  </si>
  <si>
    <t>BE565</t>
  </si>
  <si>
    <t>ALRCA0</t>
  </si>
  <si>
    <t>ALRCA1</t>
  </si>
  <si>
    <t>ALLAALALS20</t>
  </si>
  <si>
    <t>Rokavice sterilne</t>
  </si>
  <si>
    <t>URGO OPTISKIN 100MM X 90MM</t>
  </si>
  <si>
    <t>URGO OPTISKIN 200MM X 90MM</t>
  </si>
  <si>
    <t>NICHIBAN</t>
  </si>
  <si>
    <t>INJEKCIJSKA BLAZINICA FI36 mm</t>
  </si>
  <si>
    <t>NOBA RUDACLUDE VEL.L - STER.OBLIŽ ZA OKO</t>
  </si>
  <si>
    <t>NOBA STERIL.NEPROP.NETK.VATIR.10x10cm</t>
  </si>
  <si>
    <t>VIVAFLEX TK.EL.POVOJ 8CM x 5M</t>
  </si>
  <si>
    <t>VIVAFIT-PLET.ELAST.POVOJ 10cmx10m BP</t>
  </si>
  <si>
    <t>VIVAFLEX TK.EL.POVOJ 10CM x 5M</t>
  </si>
  <si>
    <t>TORVAL KREP PLUS POVOJ 10m x 10cm</t>
  </si>
  <si>
    <t>NOBA TRIKOTNA RUTA - TKANA</t>
  </si>
  <si>
    <t>PROSOMA</t>
  </si>
  <si>
    <t>PROSOMA SET PREVEZA ŠT.1</t>
  </si>
  <si>
    <t>PROSOMA SET PREVEZA ŠT.2</t>
  </si>
  <si>
    <t>PROSOMA SET PREVEZA ŠT.3</t>
  </si>
  <si>
    <t>NOBA RUDAVLIES 10CM x 10M</t>
  </si>
  <si>
    <t>SKLOP 3:   MATERIAL ZA NEGO RAN</t>
  </si>
  <si>
    <t>http://www.molnlycke.com/Files/Product%20Datasheets/Mepore%20Film(1).pdf</t>
  </si>
  <si>
    <t>http://212.209.160.5/Files/Tendra/Product%20sheets/Mesalt_4P.pdf</t>
  </si>
  <si>
    <t>http://www.molnlycke.com/Files/Tendra/Product%20sheets/mepiform_productsheet_sterile.pdf</t>
  </si>
  <si>
    <t>http://www.molnlycke.com/Files/Tendra/Product%20sheets/New/Mepilex_product_sheet(1).pdf</t>
  </si>
  <si>
    <t>http://www.molnlycke.com/Files/Tendra/Product%20sheets/New/Mepilex_Border.pdf</t>
  </si>
  <si>
    <t>http://www.molnlycke.com/Files/Product%20Datasheets/Mepilex%20border.pdf</t>
  </si>
  <si>
    <t>http://www.molnlycke.com/Files/Tendra/Product%20sheets/Mepitel_productsheet.pdf</t>
  </si>
  <si>
    <t>http://www.molnlycke.com/Files/Tendra/Product%20sheets/Normlgel_4P.pdf</t>
  </si>
  <si>
    <t>http://wound.smith-nephew.com/uk/Product.asp?NodeId=813</t>
  </si>
  <si>
    <t>http://wound.smith-nephew.com/uk/Product.asp?NodeId=533</t>
  </si>
  <si>
    <t>http://wound.smith-nephew.com/uk/Standard.asp?NodeId=3467</t>
  </si>
  <si>
    <t>http://www.molnlycke.com/Files/Tendra/Product%20sheets/Hypergel_4p.pdf</t>
  </si>
  <si>
    <t>http://www.molnlycke.com/Files/Tendra/Product%20sheets/Melgisorb_4P.pdf</t>
  </si>
  <si>
    <t xml:space="preserve">ZA DOBAVO SANITETNEGA, LABORATORIJSKEGA, ZOBOZDRAVSTVENEGA IN RTG MATERIALA </t>
  </si>
  <si>
    <t>% popusta</t>
  </si>
  <si>
    <t>%   DDV</t>
  </si>
  <si>
    <t>Končna vrednost             s popustom in vračunanim DDV       (2 decimalki)</t>
  </si>
  <si>
    <t>Šifra ponujen. artikla</t>
  </si>
  <si>
    <t>Mer. enota</t>
  </si>
  <si>
    <t>Naziv ponujenega blaga</t>
  </si>
  <si>
    <t>Opis zahtevanega blaga</t>
  </si>
  <si>
    <t>Proizvajalec</t>
  </si>
  <si>
    <t>Osnovno pakiranje/ prodajna enota</t>
  </si>
  <si>
    <t>Ključ barvni za tetric evo ceram</t>
  </si>
  <si>
    <t>Ključ barvni za tetric evo flov</t>
  </si>
  <si>
    <t xml:space="preserve">Kroglice vatne št.  00) , OO, O , 1 </t>
  </si>
  <si>
    <t xml:space="preserve">Lentule 1-4  a 4 kom  brez zmeti  , 21 mm             </t>
  </si>
  <si>
    <t xml:space="preserve">Lentule 1-4  a 4 kom  brez zmeti  , 25 mm             </t>
  </si>
  <si>
    <t xml:space="preserve">Lentule 1-4  a 4 kom  z vzmetjo ,25 mm               </t>
  </si>
  <si>
    <t xml:space="preserve">Lentule 1-4  a 4 kom  z vzmetjo, 21 mm                </t>
  </si>
  <si>
    <t>MORETTI</t>
  </si>
  <si>
    <t xml:space="preserve">Mandrele   za kolenčnik , za ploščico                       </t>
  </si>
  <si>
    <t xml:space="preserve">Maske z gumico , a 50 kom               </t>
  </si>
  <si>
    <t xml:space="preserve">Monobond S ali </t>
  </si>
  <si>
    <t xml:space="preserve">Monopack opaker a 4 g </t>
  </si>
  <si>
    <t>EURONDA</t>
  </si>
  <si>
    <t>JONSON</t>
  </si>
  <si>
    <t xml:space="preserve">Nitka superflos a 50 kom </t>
  </si>
  <si>
    <t>Odstranjevalec  alginata</t>
  </si>
  <si>
    <t>NEW ULROS</t>
  </si>
  <si>
    <t>Omnimatrix, celu</t>
  </si>
  <si>
    <t>Omnimatrix, kovinske, molarske a48 ko</t>
  </si>
  <si>
    <t>OMNI MATRI POLIES 48  1103</t>
  </si>
  <si>
    <t>OMNI MATRX KOVIN.A48</t>
  </si>
  <si>
    <t>OMNI MATRX KOVIN.A48 1102</t>
  </si>
  <si>
    <t>ORBAT</t>
  </si>
  <si>
    <t>BEBI PALCKE</t>
  </si>
  <si>
    <t>PALCKE ZA JOD 25CM</t>
  </si>
  <si>
    <t>PAPIR.POENI 1-6 HS</t>
  </si>
  <si>
    <t>PAPIR.POENI 45-80 HS</t>
  </si>
  <si>
    <t>PAPIR.POENI 15  HS</t>
  </si>
  <si>
    <t>PROXYT 36-MEDIUM-zel</t>
  </si>
  <si>
    <t>NUPRO PASTA</t>
  </si>
  <si>
    <t>ZOB.PASTA FOUR FRUIT</t>
  </si>
  <si>
    <t>labteh</t>
  </si>
  <si>
    <t>PETRIJEVKA FI100</t>
  </si>
  <si>
    <t>PETRIJEVKA FI 60</t>
  </si>
  <si>
    <t>STEKLENA PLOSC.4MM</t>
  </si>
  <si>
    <t>VESTIBUL.PL.MALA 10K</t>
  </si>
  <si>
    <t>VESTIBUL.PL.VEL.10KM</t>
  </si>
  <si>
    <t>molnlycke</t>
  </si>
  <si>
    <t>VEST.PLOSC 1 074.000</t>
  </si>
  <si>
    <t>VESTIB.PLOS.074.001</t>
  </si>
  <si>
    <t>SOFLEX 8692 C  OR</t>
  </si>
  <si>
    <t>SLINCKI MEPROT 40X70</t>
  </si>
  <si>
    <t>VOSEK ROZA 300G INT.</t>
  </si>
  <si>
    <t>POSODA GUMI SRED.HW</t>
  </si>
  <si>
    <t>POSODA ZA VATO</t>
  </si>
  <si>
    <t>STEKL.ZOB.MED.743.7</t>
  </si>
  <si>
    <t>FREZATOR 631 MALI</t>
  </si>
  <si>
    <t>PLAST.PREV. A 72KD</t>
  </si>
  <si>
    <t>sever jug</t>
  </si>
  <si>
    <t>RAZKUZEVAL.SEKUS.2L</t>
  </si>
  <si>
    <t>RAZKUŽEVALNIK MODRI DURR</t>
  </si>
  <si>
    <t>STAYPUT 0 RETRA.NIT</t>
  </si>
  <si>
    <t>ULTRAPAK OO RUM.136</t>
  </si>
  <si>
    <t>STAYPUT 1 RETRA.NIT</t>
  </si>
  <si>
    <t>GINGIVA TEK.-RAC.TEK</t>
  </si>
  <si>
    <t>ROK.HAP.SKIN B.T XS  100</t>
  </si>
  <si>
    <t>ROK.HAP.SKIN B.T M  100</t>
  </si>
  <si>
    <t>ROK.HAP.SKIN B.T.L  100</t>
  </si>
  <si>
    <t>ROK.KRG.ULMA 7  A50</t>
  </si>
  <si>
    <t>SKINMAN SOFT 500</t>
  </si>
  <si>
    <t>PROSEPT ZA INST.2L</t>
  </si>
  <si>
    <t>SEKUCID KAN. 5 L</t>
  </si>
  <si>
    <t>SERAMAN 500ML</t>
  </si>
  <si>
    <t>SESALCI PVC-PROZ 100</t>
  </si>
  <si>
    <t>SILAPLAST</t>
  </si>
  <si>
    <r>
      <t xml:space="preserve">Komprese iz netkanega mater., nesteril. 10cmx10cm, 6-slojne   (kot npr. Vivanet ali enakovredne)  </t>
    </r>
    <r>
      <rPr>
        <sz val="9"/>
        <rFont val="Arial CE"/>
        <family val="0"/>
      </rPr>
      <t xml:space="preserve"> </t>
    </r>
  </si>
  <si>
    <t>Mrežica - silikonska, mehka    5x7,5cm                                         (kot npr. Mepitel ali enakovredna)</t>
  </si>
  <si>
    <t>Mrežica - silikonska, mehka  7,5x10cm                                                               (kot npr. Mepitel ali enakovredna)</t>
  </si>
  <si>
    <t>Mrežica sanitetna za pritrditev obvez. mat., v obliki cevi iz bombažnih in gumi niti, navita v kolute  A25m (kot npr. Virfix št. 8 ali enakovredna)</t>
  </si>
  <si>
    <t>Obliž  20x10cm, sterilen   (kot npr. Euromed ali enakovreden)</t>
  </si>
  <si>
    <r>
      <t xml:space="preserve">Obliž  5x7cm  sterilen  (kot npr.  Euromed ali enakovreden)   </t>
    </r>
    <r>
      <rPr>
        <b/>
        <sz val="11"/>
        <rFont val="Arial CE"/>
        <family val="0"/>
      </rPr>
      <t xml:space="preserve">  </t>
    </r>
  </si>
  <si>
    <t>Obliž  6x7cm, sterilen  (kot npr.  Euromed ali enakovreden)</t>
  </si>
  <si>
    <t>SKALPEL STR.FIG.12  A10            BA212</t>
  </si>
  <si>
    <t>SKALPEL STR.FIG.15  A10            BA215</t>
  </si>
  <si>
    <t>SPRAY KAVO UNIVERZAL 500ML            GG</t>
  </si>
  <si>
    <t>DEKASEPTOL GEL 6L</t>
  </si>
  <si>
    <t>SVEDER KARB.FINIRNI E0512 023 A5</t>
  </si>
  <si>
    <t>kom   /KOS</t>
  </si>
  <si>
    <t>SVEDER 199 010-018 (852)</t>
  </si>
  <si>
    <t>SVEDER 298 012-018 (878)</t>
  </si>
  <si>
    <t>SVEDER 167 RUMEN 859LEF</t>
  </si>
  <si>
    <t>SVEDER KARB.KOL.C1 OKROGEL</t>
  </si>
  <si>
    <t>SVEDER KARB.TURB.CX21 ZA SNEMANJE KRON</t>
  </si>
  <si>
    <t>sc.   /KOS</t>
  </si>
  <si>
    <t>SVEDER JEKLENI KOL. OKR 005-023</t>
  </si>
  <si>
    <t>kom./KOS</t>
  </si>
  <si>
    <t>ŠČETKA MESING ROČNA ZA ČIŠČENJE       GG</t>
  </si>
  <si>
    <t>ŠČETKA ZA ČZK MALA NYLON          GG</t>
  </si>
  <si>
    <t>TABLETE ZA OBARVANJE PLAKA A1000   PD</t>
  </si>
  <si>
    <t>kom   /ZAV</t>
  </si>
  <si>
    <t>TECTOR 10 ML SUZPENZIJA CAOH</t>
  </si>
  <si>
    <t>LEGASED NATUR ZA AFTE,VNETJA 20ML</t>
  </si>
  <si>
    <t>TETRIC EVOCERAM BRIZGA 3G</t>
  </si>
  <si>
    <t>TETRIC EVOFLOW CAVIFIL  20X0,2G</t>
  </si>
  <si>
    <t>TETRIC EVOFLOW BRIZGA  2G</t>
  </si>
  <si>
    <t>TETRIC EVOCERAM CAVIFIL 20X0.2G</t>
  </si>
  <si>
    <t>TOTAL ETCH GEL 2X2G</t>
  </si>
  <si>
    <t>TOXAVIT LEGEARTIS 2G ZA DEVIT.PULPE</t>
  </si>
  <si>
    <t>TRAK POLIR.KOVIN.ENOSTR.4MM A12   PD</t>
  </si>
  <si>
    <t>TRAK POLIRNI KOLUT EPITEX             GG</t>
  </si>
  <si>
    <t>ROKAV ZA STR.SPR 20 CM X 100  M       WW</t>
  </si>
  <si>
    <t>zav/SC</t>
  </si>
  <si>
    <t>INTERDENT CE</t>
  </si>
  <si>
    <t>MATRICA TRAČNA 5MM A25               INT</t>
  </si>
  <si>
    <t>MATRICA TRAČNA 7MM A25               INT</t>
  </si>
  <si>
    <t>LEKODENT</t>
  </si>
  <si>
    <t>TRAK POLIESTER NAREZAN A100 9X90 LEKODEN</t>
  </si>
  <si>
    <t>DENTAL THERAPEUTICS AB</t>
  </si>
  <si>
    <t>TUBULITEC LINER 10ML</t>
  </si>
  <si>
    <t>ULTRACAL XS 4X1.2ML  BRIZGI           GG</t>
  </si>
  <si>
    <t>SVEDER ZA UNIMETRIC,UNICLIP A6     C0214</t>
  </si>
  <si>
    <t>UNICLIP ZATIČKI A100               C215U</t>
  </si>
  <si>
    <t>VALUX PLUS 3M                        INT</t>
  </si>
  <si>
    <t>VARIOLINK II POSAMIČNO 2.5G</t>
  </si>
  <si>
    <t xml:space="preserve"> kom     /KOS</t>
  </si>
  <si>
    <t>VATA CIK-CAK SANIT. 100 G            TSM</t>
  </si>
  <si>
    <t>sc./KPL</t>
  </si>
  <si>
    <t>ČOPIČ VIVABRUSH 50 KOM</t>
  </si>
  <si>
    <t>ZATIČKI VOŠČENI A30+IGLE</t>
  </si>
  <si>
    <t>sc.    /ZAV</t>
  </si>
  <si>
    <t>VREČKA ZA STR.SAMOLEPIL.20X35 CM A100 WW</t>
  </si>
  <si>
    <t>VREČKA ZA STR.SAMOLEPIL. 9X25 CM A100 WW</t>
  </si>
  <si>
    <t>XANTOPREN MODRI+KATALIZATOR PASTA 60ML</t>
  </si>
  <si>
    <t xml:space="preserve"> sc.     /SC</t>
  </si>
  <si>
    <t>DIV-DENT</t>
  </si>
  <si>
    <t>ZAGOZDE LESENE ASSORT.POSAMEZNE PO 100</t>
  </si>
  <si>
    <t>ZATIČKI FRC POSTEC PLUS REFILL 1-3 A5</t>
  </si>
  <si>
    <t>ANKER DENTINSKI TITAN A18+SVEDER</t>
  </si>
  <si>
    <t xml:space="preserve"> kom      /KOS</t>
  </si>
  <si>
    <t>ZLATOLAB T 66 5 L (TEKOČE)        ECOLAB</t>
  </si>
  <si>
    <t>ROLICE ZOBNE 1KG A4 (1760 KOM)       TSM</t>
  </si>
  <si>
    <t>ŽARNICA ZA LUX NASADNE INSTRUM.553 3881.</t>
  </si>
  <si>
    <t xml:space="preserve">kpl     /kom     </t>
  </si>
  <si>
    <t>kpl/kom</t>
  </si>
  <si>
    <t>AH PLUD</t>
  </si>
  <si>
    <t xml:space="preserve">kom    /kom    </t>
  </si>
  <si>
    <t>sc./sc.</t>
  </si>
  <si>
    <t>AMALGAM 1</t>
  </si>
  <si>
    <t>AMALGAM 2</t>
  </si>
  <si>
    <t xml:space="preserve">kom      /kom      </t>
  </si>
  <si>
    <t>Aplikator vezivnih tekočin / plastično držalo z bunkico a 100kom</t>
  </si>
  <si>
    <t xml:space="preserve">sc.    /sc.    </t>
  </si>
  <si>
    <t xml:space="preserve">kom     /kom     </t>
  </si>
  <si>
    <t>Cement za začasno cementiranje 55baza/20kat.</t>
  </si>
  <si>
    <t xml:space="preserve">Cement za začasno zaporo,mehek lonček, a 38 g                        </t>
  </si>
  <si>
    <t>Compoglas F,cavifil , a 20x0,20g  -kompomera ,, različne barve a</t>
  </si>
  <si>
    <t>Compoglass Flow ,cavifil a 20x0,20g -kompomera</t>
  </si>
  <si>
    <t>EDTA raztopina za  izpiranje kanalov  a30 ml</t>
  </si>
  <si>
    <t xml:space="preserve">Fosfat cement , prah in tekočina , hitrovez  90/30             </t>
  </si>
  <si>
    <t xml:space="preserve">Fosfat cement, prah in tekočina, normal vez.90/30               </t>
  </si>
  <si>
    <t>Fuji II LC improved prah a 15 g,razl. Barve</t>
  </si>
  <si>
    <t>Fuji II LC improved kapsuliran a50x 10 ml, barve A2, A3, A3,5, B2, B3</t>
  </si>
  <si>
    <t>Gutapercha poeni za polnitev a 100 kom 15-40</t>
  </si>
  <si>
    <t>Gutapercha poeni za polnitev a 100 kom 45-80</t>
  </si>
  <si>
    <t>SILASOFT KATALIZATOR</t>
  </si>
  <si>
    <t>SILASOFT N</t>
  </si>
  <si>
    <t>SILONDA 500ML</t>
  </si>
  <si>
    <t>SILONDA LIPID 100ML</t>
  </si>
  <si>
    <t>SKALPEL 1X ST15 A10</t>
  </si>
  <si>
    <t>SPRAY PANA PL.480ML</t>
  </si>
  <si>
    <t>CELULOZ.VATA 1000G</t>
  </si>
  <si>
    <t>bode</t>
  </si>
  <si>
    <t>STERILIUM 500 ML</t>
  </si>
  <si>
    <t>SEKUSEPT PRAH 2KG</t>
  </si>
  <si>
    <t>GLADILNIK W 021</t>
  </si>
  <si>
    <t>DIAM.FG 801.016</t>
  </si>
  <si>
    <t>DIAM.FG 850.012</t>
  </si>
  <si>
    <t>DIAM.FG 801.014 C</t>
  </si>
  <si>
    <t>SVEDER KAR.C1.014 CA</t>
  </si>
  <si>
    <t>SVEDER KAR.23X.012 FG</t>
  </si>
  <si>
    <t>SCETKA ZA CISC.SVEDR</t>
  </si>
  <si>
    <t>SCETKA CZK NAJLON 1</t>
  </si>
  <si>
    <t>m.preciux</t>
  </si>
  <si>
    <t>TBL.KONT.PLAKA A1000</t>
  </si>
  <si>
    <t>TAMPONI IZ GAZE ST2B</t>
  </si>
  <si>
    <t>TECTOR</t>
  </si>
  <si>
    <t>ARTGLAS LEGA 5ML</t>
  </si>
  <si>
    <t>TETRIC EVO A3   3GR</t>
  </si>
  <si>
    <t>TETRIC EVO A3 20X0,2</t>
  </si>
  <si>
    <t>TETRIC EVO FLOW A3 2G</t>
  </si>
  <si>
    <t>TOTAL ETCH GEL 2X2</t>
  </si>
  <si>
    <t>KOV.POL.TRAK 8MM</t>
  </si>
  <si>
    <t>EPITEX SET</t>
  </si>
  <si>
    <t>ROKAV ZA STER.200MM</t>
  </si>
  <si>
    <t>ROKAV STER.250 PREKL</t>
  </si>
  <si>
    <t>TRAK KONT.MOKRE STER</t>
  </si>
  <si>
    <t>MATRICA TR.6MM 21-8</t>
  </si>
  <si>
    <t>MATRICA TR.7MM 21-9</t>
  </si>
  <si>
    <t>POLIESTER TRAK int</t>
  </si>
  <si>
    <t>svenska</t>
  </si>
  <si>
    <t>ZAT.PLAST.UNIC.210</t>
  </si>
  <si>
    <t>VALUX A1</t>
  </si>
  <si>
    <t>VARIOLINK II KAT.TRA</t>
  </si>
  <si>
    <t>VATA SAN.1000 GR.</t>
  </si>
  <si>
    <t>VATA CIK-CAK 100 GR.</t>
  </si>
  <si>
    <t>VIVABRUSCH  A 50</t>
  </si>
  <si>
    <t>r.hofmann</t>
  </si>
  <si>
    <t>VOSEK PLAVI INLEY</t>
  </si>
  <si>
    <t>VRECKE ST.150X300 S</t>
  </si>
  <si>
    <t>VRECKE STER.200X350S</t>
  </si>
  <si>
    <t>VRECKE ST.90X230 S</t>
  </si>
  <si>
    <t>INTER.KLINI SORT.</t>
  </si>
  <si>
    <t>FRC POSTEC REF.1   5</t>
  </si>
  <si>
    <t>FRC POSTEC REF.3   5</t>
  </si>
  <si>
    <t>ZLATOLAB T66</t>
  </si>
  <si>
    <t>ZOBNI TAMPONI 1KG</t>
  </si>
  <si>
    <t>kavo</t>
  </si>
  <si>
    <t>ZARNICA 5533881 KAWO</t>
  </si>
  <si>
    <t>AGFA</t>
  </si>
  <si>
    <t>AGFA G 354</t>
  </si>
  <si>
    <t>AGFA G 334 i</t>
  </si>
  <si>
    <t>AGFA CP G PLUS</t>
  </si>
  <si>
    <t>AGFA HDR C PLUS</t>
  </si>
  <si>
    <t>AGFA G 153</t>
  </si>
  <si>
    <t>AGFA G 138</t>
  </si>
  <si>
    <t>DR. GORKIČ d.o.o.</t>
  </si>
  <si>
    <t>sca</t>
  </si>
  <si>
    <t>008A103</t>
  </si>
  <si>
    <t>1290-100</t>
  </si>
  <si>
    <t>HOB1010</t>
  </si>
  <si>
    <t>11621904</t>
  </si>
  <si>
    <t>70224013</t>
  </si>
  <si>
    <t>70224007</t>
  </si>
  <si>
    <t>A2300A2</t>
  </si>
  <si>
    <t>70226014</t>
  </si>
  <si>
    <t>70218010</t>
  </si>
  <si>
    <t>70224010</t>
  </si>
  <si>
    <t>70220010</t>
  </si>
  <si>
    <t>70219010</t>
  </si>
  <si>
    <t>70221010</t>
  </si>
  <si>
    <t>70228010</t>
  </si>
  <si>
    <t>70222010</t>
  </si>
  <si>
    <t>008S300</t>
  </si>
  <si>
    <t>008S601</t>
  </si>
  <si>
    <t>ulti med, Nemčija</t>
  </si>
  <si>
    <t>BUP dipstick</t>
  </si>
  <si>
    <t>Orion Diagn., Finska</t>
  </si>
  <si>
    <t>hCG strip 20T</t>
  </si>
  <si>
    <t>Stanbio, ZDA</t>
  </si>
  <si>
    <t>HemaScreen 100T</t>
  </si>
  <si>
    <t>TropT sensitive</t>
  </si>
  <si>
    <t>Orgenics, Izrael</t>
  </si>
  <si>
    <t>MultiDrugCheck 4-panel</t>
  </si>
  <si>
    <t>MEPILEX 21X22CM  A5</t>
  </si>
  <si>
    <t>mepilex border 12,5x12,5</t>
  </si>
  <si>
    <t>MEPILEX BORDER 12,5X12,5CM  A5</t>
  </si>
  <si>
    <t>mepilex border 17,5x17,5</t>
  </si>
  <si>
    <t>MEPILEX BORDER 17,5X17,5CM  A5</t>
  </si>
  <si>
    <t>mepilex border 17,5x23</t>
  </si>
  <si>
    <t>MEPILEX BORDER 17,5X23CM  A5</t>
  </si>
  <si>
    <t>mepilex border 7,5x7,5</t>
  </si>
  <si>
    <t>MEPILEX BORDER 7,5X8,5CM  A5</t>
  </si>
  <si>
    <t>sa291010</t>
  </si>
  <si>
    <t>MEPITEL 10X18CM A10</t>
  </si>
  <si>
    <t>sa292005</t>
  </si>
  <si>
    <t>MEPITEL 20X30CM A5</t>
  </si>
  <si>
    <t>sa285580</t>
  </si>
  <si>
    <t>MESALT  5X5CM STR.</t>
  </si>
  <si>
    <t>0N111</t>
  </si>
  <si>
    <t>NA-KLORID 0,9%, 500ML</t>
  </si>
  <si>
    <t>SOLUTIO NACL 0,9% ZA IZPIRA. 500ML     B</t>
  </si>
  <si>
    <t>NaCl 0,9% 1000ml  za izpiranje</t>
  </si>
  <si>
    <t>SOLUTIO NACL 0,9% ZA IZPIRA.1000ML 1997B</t>
  </si>
  <si>
    <t>MNG425_1</t>
  </si>
  <si>
    <t>NU GEL 25G</t>
  </si>
  <si>
    <t>MNG415EE_1</t>
  </si>
  <si>
    <t>NU-GEL,HIDROGEL ZA RANE,15G,A10</t>
  </si>
  <si>
    <t>fz971010</t>
  </si>
  <si>
    <t>VATIRANEC 10X10 NTK. STR.</t>
  </si>
  <si>
    <t>sa370500</t>
  </si>
  <si>
    <t>NORMLGEL 5G /0.9%RAZT.KUH.SOLI/</t>
  </si>
  <si>
    <t>sa371500</t>
  </si>
  <si>
    <t>NORMLGEL 15G TUB</t>
  </si>
  <si>
    <t>PU.TR.HYPORFILM6X7</t>
  </si>
  <si>
    <t>sp000875</t>
  </si>
  <si>
    <t>Nitka zobna povoščena, orig pak a 50m</t>
  </si>
  <si>
    <t>kom=700g</t>
  </si>
  <si>
    <t>kom     /kom=700g</t>
  </si>
  <si>
    <t>AS2200E-4</t>
  </si>
  <si>
    <t>Ogledala, orig pak a 12</t>
  </si>
  <si>
    <t>sc.     /sc=200kom</t>
  </si>
  <si>
    <t>Palčke lesene</t>
  </si>
  <si>
    <t>BE931.1</t>
  </si>
  <si>
    <t>Papirnati poeni, orig pak a 200</t>
  </si>
  <si>
    <t>BE931.2</t>
  </si>
  <si>
    <t>sc=120kom</t>
  </si>
  <si>
    <t>sc/sc=120kom</t>
  </si>
  <si>
    <t>Papirnati poeni, orig pak a 120</t>
  </si>
  <si>
    <t>BE931-.1</t>
  </si>
  <si>
    <t>kom=95g</t>
  </si>
  <si>
    <t>kom    /kom=95g</t>
  </si>
  <si>
    <t>DT801130S1</t>
  </si>
  <si>
    <t>kom     /kom=50ml</t>
  </si>
  <si>
    <t>MERCATOR</t>
  </si>
  <si>
    <t>Meprotec slinčki</t>
  </si>
  <si>
    <t>kom/sc=300g</t>
  </si>
  <si>
    <t>sc.     /sc=5kom</t>
  </si>
  <si>
    <t>kom      /kom</t>
  </si>
  <si>
    <t>sc./sc=5kom</t>
  </si>
  <si>
    <t>sc.     /sc=120kom</t>
  </si>
  <si>
    <t>Prevleke celuloidne, orig pak a 120</t>
  </si>
  <si>
    <t>HE26964</t>
  </si>
  <si>
    <t>Retrakcijska nitka 0,</t>
  </si>
  <si>
    <t>RO511.000</t>
  </si>
  <si>
    <t>Retrakcijska nitka, orig pak a 225cm</t>
  </si>
  <si>
    <t>KOM=20ML</t>
  </si>
  <si>
    <t>kom     /KOM=20ML</t>
  </si>
  <si>
    <t xml:space="preserve">sc/sc=40 </t>
  </si>
  <si>
    <t>Secusept plus, orig pak a 2000ml</t>
  </si>
  <si>
    <t>HE25723</t>
  </si>
  <si>
    <t>HAMMACHER</t>
  </si>
  <si>
    <t>Set za šivanje</t>
  </si>
  <si>
    <t>kom/kom=100ml</t>
  </si>
  <si>
    <t>sc    /sc</t>
  </si>
  <si>
    <t>kom     /kom=400ml</t>
  </si>
  <si>
    <t>EFGC1.023do027</t>
  </si>
  <si>
    <t>kom   /sc=5kom</t>
  </si>
  <si>
    <t>kom/sc=5kom</t>
  </si>
  <si>
    <t>sc.   /sc</t>
  </si>
  <si>
    <t>kom./kom</t>
  </si>
  <si>
    <t>sc=5000kom</t>
  </si>
  <si>
    <t>kom   /sc=5000kom</t>
  </si>
  <si>
    <t>Tamponi iz tkane gaze, orig pak a 5000</t>
  </si>
  <si>
    <t>kom     /kom=2ml</t>
  </si>
  <si>
    <t>Filtek supreme XT , orig pak a 4g</t>
  </si>
  <si>
    <t>3M7020105…</t>
  </si>
  <si>
    <t>sc=25x0,2g</t>
  </si>
  <si>
    <t>kom/sc=25x0,2g</t>
  </si>
  <si>
    <t xml:space="preserve">Filtek supreme XT Flow, orig pak a (25x0,2g), </t>
  </si>
  <si>
    <t>kom/sc=2x2g</t>
  </si>
  <si>
    <t>kom/SC=5ML</t>
  </si>
  <si>
    <t>ro570.004,06,08</t>
  </si>
  <si>
    <t>sc/sc=12kom</t>
  </si>
  <si>
    <t>sc./sc=12kom</t>
  </si>
  <si>
    <t>M1502</t>
  </si>
  <si>
    <t>MELAG</t>
  </si>
  <si>
    <t>Trak za avtoklav, orig pak a</t>
  </si>
  <si>
    <t>M2002</t>
  </si>
  <si>
    <t>zav/sc=25kom</t>
  </si>
  <si>
    <t>zav./sc=25kom</t>
  </si>
  <si>
    <t>TUBULITEC 10 ml</t>
  </si>
  <si>
    <t>kom=2g</t>
  </si>
  <si>
    <t>kom/kom=2g</t>
  </si>
  <si>
    <t>Calxyl brizga, orig pak a 2g</t>
  </si>
  <si>
    <t>kom/sc=2,5+2,5</t>
  </si>
  <si>
    <t xml:space="preserve"> kom     /kom</t>
  </si>
  <si>
    <t>Vata</t>
  </si>
  <si>
    <t>kom    /kom=200g</t>
  </si>
  <si>
    <t>sc./sc=100kom</t>
  </si>
  <si>
    <t>sc.    /sc=30+10</t>
  </si>
  <si>
    <t>sc./sc=200kom</t>
  </si>
  <si>
    <t xml:space="preserve"> sc.     /sc</t>
  </si>
  <si>
    <t xml:space="preserve"> kom      /kom</t>
  </si>
  <si>
    <t>sc=4x250g</t>
  </si>
  <si>
    <t>kom/sc=4x250g</t>
  </si>
  <si>
    <t>ADHESE STEKL. 2X5G</t>
  </si>
  <si>
    <t>kpl     /KOS</t>
  </si>
  <si>
    <t>DENTSPLY DETREY SARL</t>
  </si>
  <si>
    <t>AH 26 8G/10G</t>
  </si>
  <si>
    <t>kpl/SC</t>
  </si>
  <si>
    <t>AH PLUS</t>
  </si>
  <si>
    <t>zhermack</t>
  </si>
  <si>
    <t>ACRYTEMP ZA ZAČASNE PREVLEKE A3.5 KATRUŠ</t>
  </si>
  <si>
    <t>kpl/KOS</t>
  </si>
  <si>
    <t>Gc</t>
  </si>
  <si>
    <t>PATTERN RESIN 100GR+105ML+DODATKI     GG</t>
  </si>
  <si>
    <t>kom    /KOS</t>
  </si>
  <si>
    <t>ZHERMACK S.P.A. I</t>
  </si>
  <si>
    <t>ALGINAT HYDROGUM 500G</t>
  </si>
  <si>
    <t>ALGINAT ORTHOPRINT 500G</t>
  </si>
  <si>
    <t>AMALGAM ANA 2000 DUET A400</t>
  </si>
  <si>
    <t>AMALCAP PLUS 1</t>
  </si>
  <si>
    <t>AMALCAP PLUS 2</t>
  </si>
  <si>
    <t>AMALCAP PLUS 3</t>
  </si>
  <si>
    <t>kom      /KOS</t>
  </si>
  <si>
    <t>APEXIT PLUS REF.2X6G/APEXCAL PROMO PACK</t>
  </si>
  <si>
    <t>sc/SC</t>
  </si>
  <si>
    <t>APERNYL PROTIBOLEČIN.STILI PO EX.A100 GG</t>
  </si>
  <si>
    <t>PIŠTOLA ZA FUJI KAPSULE II,III</t>
  </si>
  <si>
    <t>sc/ZAV</t>
  </si>
  <si>
    <t>hygoplastic</t>
  </si>
  <si>
    <t>APLIKATOR TIPS  100 KOM        GG</t>
  </si>
  <si>
    <t>ARTEMIS BRIZGE 1X3 G</t>
  </si>
  <si>
    <t>VIVADENT ETS.</t>
  </si>
  <si>
    <t>ARTEMIS CAVIFIL 20X0.25G</t>
  </si>
  <si>
    <t>PAPIR ART.MODER LISTIČI A120 40MIC   INT</t>
  </si>
  <si>
    <t>PAPIR ART.MODER PODKEV A6X12   PD</t>
  </si>
  <si>
    <t>ASPHALIN TABLETE A10                  GG</t>
  </si>
  <si>
    <t>ŠČETKA ASTROBRUSH POSAMIČNO ŠPICA MALA 6</t>
  </si>
  <si>
    <t>BECHTOL TEKOČINA ZA SVEDRE 1L         GG</t>
  </si>
  <si>
    <t>sc/KOS</t>
  </si>
  <si>
    <t>BEUTELROCK GATES 28MM</t>
  </si>
  <si>
    <t>BEUTELROCK SVEDER B2 944 VDW          GG</t>
  </si>
  <si>
    <t>sc.    /SC</t>
  </si>
  <si>
    <t>CALCIMOL LC TUBI 2X5G                 GG</t>
  </si>
  <si>
    <t>kom     /KOS</t>
  </si>
  <si>
    <t>CALCINASE 50 ML</t>
  </si>
  <si>
    <t>CALXYL MODRI LONČEK 20G               GG</t>
  </si>
  <si>
    <t>CALXYL SUSPENZIJA 100 ML             GG</t>
  </si>
  <si>
    <t>CALXYL MODRI BRIZGA 3G                GG</t>
  </si>
  <si>
    <t>CAVIFIL INJECTOR</t>
  </si>
  <si>
    <t>FREEGENOL TEMPORARY 55+20GR           GG</t>
  </si>
  <si>
    <t>CAVIT W LONČEK 28G MODER              GG</t>
  </si>
  <si>
    <t>CAVIT W TUBE A4 MODER                 GG</t>
  </si>
  <si>
    <t>CAVIT G LONČEK 28G ZELEN              GG</t>
  </si>
  <si>
    <t>CERVITEC 7X1,5ML ZAŠČITA ZOBNIH VRATOV</t>
  </si>
  <si>
    <t>VITAPHARM</t>
  </si>
  <si>
    <t>SOLUTIO CHLUMSKY 50ML</t>
  </si>
  <si>
    <t>COMPOGLASS CAVIFIL F 20X0.25G</t>
  </si>
  <si>
    <t>COMPOGLASS FLOW 20X0.25G</t>
  </si>
  <si>
    <t>ČOPIČI VIVADENT PO 50 KOM</t>
  </si>
  <si>
    <t>DRŽALO ZA ČOPIČE VIVADENT</t>
  </si>
  <si>
    <t>FUJI DENTIN CONDITIONER 23.8ML         P</t>
  </si>
  <si>
    <t>SYSTEMP DESENSITIZER REFILL 5G</t>
  </si>
  <si>
    <t>DOZATOR HH 1ML ZA 500ML-FI 25MM-NOVI ECO</t>
  </si>
  <si>
    <t>kpl     /KPL</t>
  </si>
  <si>
    <t>DYCAL DENTIN 13G/11G KPL</t>
  </si>
  <si>
    <t>EMAIL PREPARATOR BLUE 5ML</t>
  </si>
  <si>
    <t>EXAFLEX PUTTY     2X 500GR            KF</t>
  </si>
  <si>
    <t>EXAMIX NDS INJECTION RDEČ 2X48ML+NAST  P</t>
  </si>
  <si>
    <t>EXAMIX NDS REGULAR  MODER 2X48ML+NAST  P</t>
  </si>
  <si>
    <t>EXCITE REFILL 50X0.1G</t>
  </si>
  <si>
    <t>EXCITE DSC DOZE TANKE</t>
  </si>
  <si>
    <t>EXCITE 1X5G</t>
  </si>
  <si>
    <t>FLUOR PROTECTOR STEKLENIČKE 20X0.4ML</t>
  </si>
  <si>
    <t>FOKALDRY 80 ML</t>
  </si>
  <si>
    <t>FOLIJA SEPAR. ZA ODTISKOVANJE A30</t>
  </si>
  <si>
    <t>kpl/KPL</t>
  </si>
  <si>
    <t>HYDRPCOLL 10X10</t>
  </si>
  <si>
    <t>TEGASORB 10 X 10CM 90002           A5 3M</t>
  </si>
  <si>
    <t>HA900479</t>
  </si>
  <si>
    <t>HYDRPCOLL 20X20</t>
  </si>
  <si>
    <t>HA900723</t>
  </si>
  <si>
    <t>HYDROSORB COMF. 12,5X12,5</t>
  </si>
  <si>
    <t>TEGADERM AKRIL/10.1X10.1/14.9X15.2 A5</t>
  </si>
  <si>
    <t>sc. /3</t>
  </si>
  <si>
    <t>HYDROSORB 20X20 CM A3</t>
  </si>
  <si>
    <t>PO1481_1</t>
  </si>
  <si>
    <t>sc. /25</t>
  </si>
  <si>
    <t>P01481</t>
  </si>
  <si>
    <t>INADINE 5X5 CM A-25</t>
  </si>
  <si>
    <t>PO1512_1</t>
  </si>
  <si>
    <t>P01512</t>
  </si>
  <si>
    <t>INADINE 9.5X9.5 CM A25</t>
  </si>
  <si>
    <t>INTRASITE CONFORMABLE 10CMX10CM A10</t>
  </si>
  <si>
    <t>sn007311</t>
  </si>
  <si>
    <t>HYDROGEL 15G 91110  TEGADERM          3M</t>
  </si>
  <si>
    <t>JELONET GAZA VAZ.40X10 CM A10</t>
  </si>
  <si>
    <t>FARMAC.ALGINAT. 10X20</t>
  </si>
  <si>
    <t>PODLOGE KALTOSTAT 10X20 A 10        1001</t>
  </si>
  <si>
    <t>FARMAC.ALGINAT.10X10</t>
  </si>
  <si>
    <t>OBLOGA COMFEEL SEASORB 10X10 A10    3710</t>
  </si>
  <si>
    <t>KALTOSTAT ALG.7,5X12</t>
  </si>
  <si>
    <t>PODLOGE KALTOSTAT 7.5X12 A10        1000</t>
  </si>
  <si>
    <t>sc. /70</t>
  </si>
  <si>
    <t>MEPORE FILM 10X12</t>
  </si>
  <si>
    <t>1626W</t>
  </si>
  <si>
    <t>TEGADERM 10 X 12CM 1626W          A50 3M</t>
  </si>
  <si>
    <t>sa272500</t>
  </si>
  <si>
    <t>sc. /20</t>
  </si>
  <si>
    <t>TEGADERM 10 X 25CM 1627           A20 3M</t>
  </si>
  <si>
    <t>sa273000</t>
  </si>
  <si>
    <t>MEFILM 6X7</t>
  </si>
  <si>
    <t>sa286080</t>
  </si>
  <si>
    <t>MESALT 10X10CM STR.</t>
  </si>
  <si>
    <t>sa293400</t>
  </si>
  <si>
    <t>MEPIFORM 10X18CM A5</t>
  </si>
  <si>
    <t>sa293200</t>
  </si>
  <si>
    <t>MEPIFORM 5X7.5CM A5</t>
  </si>
  <si>
    <t>mepilex 12,5x12,5</t>
  </si>
  <si>
    <t>SA294100/294000</t>
  </si>
  <si>
    <t>MEPILEX (10X10)   12,5X12,5CM  A5</t>
  </si>
  <si>
    <t>mepilex 17,5x17,5</t>
  </si>
  <si>
    <t>MEPILEX 17,5X17,5CM  A5</t>
  </si>
  <si>
    <t>mepilex 21x22</t>
  </si>
  <si>
    <t>D E L O V N E   E N O T E   N A R O Č A N J A</t>
  </si>
  <si>
    <t>DE FIZIATRIJA (dr. Škorjanc, ga. Daniela)</t>
  </si>
  <si>
    <t>DE NMP</t>
  </si>
  <si>
    <t>DE SPLOŠNE MEDICINE</t>
  </si>
  <si>
    <t>DE REŠEVALNA POSTAJA</t>
  </si>
  <si>
    <t>DISPANZER ZA PREDŠOLSKE OTROKE</t>
  </si>
  <si>
    <t>DE ŠOLSKI DISPANZER</t>
  </si>
  <si>
    <t>DE PATRONAŽNO VARSTVO</t>
  </si>
  <si>
    <t>DE MDPŠ</t>
  </si>
  <si>
    <t>DE KARDIOLOGIJA</t>
  </si>
  <si>
    <t>DE DISPANZER ZA ŽENSKE</t>
  </si>
  <si>
    <t>STERILIZACIJA</t>
  </si>
  <si>
    <t>DE DERMATOVENEROL. DISPANZER</t>
  </si>
  <si>
    <t>DE DISPANZ. ZA PSIHIATRIJO + PEDOPSIHIATRIJA</t>
  </si>
  <si>
    <t>DE PULMOLOGIJA IN ALERGOLOGIJA</t>
  </si>
  <si>
    <t>DE LABORATORIJ</t>
  </si>
  <si>
    <t>DE FIZIOTERAPIJA</t>
  </si>
  <si>
    <t>DE RTG DISPANZER</t>
  </si>
  <si>
    <t>DE ZOBOZDRAVSTVO</t>
  </si>
  <si>
    <t>DE ZP VOJNIK, DOBRNA</t>
  </si>
  <si>
    <t>DE ŠTORE</t>
  </si>
  <si>
    <t>DE HIGIENSKE ENOTE</t>
  </si>
  <si>
    <t>DE CENTER ZA PREPREČEV. ODVISNOSTI OD PREPOVEDANIH DROG</t>
  </si>
  <si>
    <t xml:space="preserve">DE DISPANZER ZA ŽENSKE </t>
  </si>
  <si>
    <t>DE DISPANZ. ZA PSIHIATRIJO</t>
  </si>
  <si>
    <t>Količ. 2009/10</t>
  </si>
  <si>
    <t>Uporaba: DA/NE</t>
  </si>
  <si>
    <t>Količina 2008/09</t>
  </si>
  <si>
    <t>količina  2009/10</t>
  </si>
  <si>
    <t>Komprese - vatiranci, sterilne za 1x uporabo 10x20 cm  (kot npr. Negasoft sorb ali enakovredne)</t>
  </si>
  <si>
    <t>Komprese - vatiranci, sterilne za 1xuporabo  20x30 cm  (kot npr. Negasoft sorb ali enakovredne)</t>
  </si>
  <si>
    <r>
      <t xml:space="preserve">Komprese iz netkanega mater., nesteril. 10cmx10cm, 6-slojne   (kot npr. Vivanet ali enakovredne)  </t>
    </r>
    <r>
      <rPr>
        <sz val="10"/>
        <rFont val="Arial CE"/>
        <family val="0"/>
      </rPr>
      <t xml:space="preserve"> </t>
    </r>
  </si>
  <si>
    <t xml:space="preserve">Rokavice 5-6 a 100 kom , nest. grobe, brez talka                </t>
  </si>
  <si>
    <t xml:space="preserve">Rokavice 6-7 a 100 kom , nest. grobe, brez talka                </t>
  </si>
  <si>
    <t xml:space="preserve">Rokavice 7-8 a 100 kom , nest. grobe, brez talka               </t>
  </si>
  <si>
    <t xml:space="preserve">Rokavice 8-9 a 100 kom, nest.grobe, brez talka                   </t>
  </si>
  <si>
    <t xml:space="preserve">Rokavice ster.6-7 a 30 kom                </t>
  </si>
  <si>
    <t>sekucid</t>
  </si>
  <si>
    <t xml:space="preserve">Sesalci za slino a  100 kom              </t>
  </si>
  <si>
    <t>Silaplast z aktivatorjem 900/50</t>
  </si>
  <si>
    <t xml:space="preserve">Silasoft aktivator, 35 ml </t>
  </si>
  <si>
    <t xml:space="preserve">Silasoft pasta z aktivatorjem 160/35 </t>
  </si>
  <si>
    <t>lotio lind</t>
  </si>
  <si>
    <t>LUBRICARE</t>
  </si>
  <si>
    <t>SANITEKS</t>
  </si>
  <si>
    <t>Sterilium a 500ml</t>
  </si>
  <si>
    <t>Sveder polirni karbid rožica, 023,025,02</t>
  </si>
  <si>
    <t xml:space="preserve">Svedri karbidni, kolenčnik  a 6 kom od 008-025               </t>
  </si>
  <si>
    <t>Vložek maternični sterilen majhen (kot npr. FLEXI T ali enakovreden)</t>
  </si>
  <si>
    <t>Vložek maternični sterilen velik (kot npr. GYNETIC ali enakovreden)</t>
  </si>
  <si>
    <t xml:space="preserve">Vrečka  cold-hot z gelom  11x27cm                                                      (kot npr. NEXCARE ali enakovredna) </t>
  </si>
  <si>
    <t>Posoda ročnega aspiratorja                                                                                       (kot npr.  v - vac ali enakovredna)</t>
  </si>
  <si>
    <t>Predpasnik PVC plast. 80x120cm</t>
  </si>
  <si>
    <t>Rokav 15cmx200m - barvni (kot npr. San Kom ali enakovreden)</t>
  </si>
  <si>
    <t>Set za kapnometer 3-delni   (kot npr. Weinman ali enakovreden)</t>
  </si>
  <si>
    <t xml:space="preserve">Set za kapnometer LP12   3-delni  (kot npr. Microsteam ali enakovreden)   </t>
  </si>
  <si>
    <t>Sprej za fiksacijo PAPA brisa pri odvzemu PAPA 100ml    (kot npr. Merckofix ali enakovreden)</t>
  </si>
  <si>
    <t>Sprej za vzdrževanje gume na sterilizatorju 75 ml   (kot npr. Silkosprej ali enakovreden)</t>
  </si>
  <si>
    <t>Trakovi elastični  45,50m  (rumen, rdeč, zelen, moder siv)  (kot npr. Thera-band ali enakovredni)</t>
  </si>
  <si>
    <t>Vizorji za zaščitna očala   A 25                                                                         (kot npr. Kimberly Clark ali enakovredni)</t>
  </si>
  <si>
    <t xml:space="preserve">Robčki brezalkoholni za čiščenje in dezinf. med. pripomoč., ki jih ni mogoče potopiti v raztopine (termolabilni instrumenti: UZ sonde, CTG sonde, itd.)  a50   (kot npr. Wip Anios ali enakovredni)  </t>
  </si>
  <si>
    <t>Hemo.occult.nespec.  (test za dokazovanje okultne krvi v blatu - nespecifični gvajak test)</t>
  </si>
  <si>
    <t xml:space="preserve">Artikul. pap. lističi  12X10 lističev             </t>
  </si>
  <si>
    <t xml:space="preserve">Retrakcijska tekočina a 20 ml                   </t>
  </si>
  <si>
    <t>Fiksir AGFA G354 za CURIX 60 18X2,5L</t>
  </si>
  <si>
    <t>Fiksir za stroj.razvijanje / 2x20 L /</t>
  </si>
  <si>
    <t xml:space="preserve">Film rtg  18x24 </t>
  </si>
  <si>
    <t>Film rtg. 18x24 mamografski</t>
  </si>
  <si>
    <t>Film rtg. 18x43</t>
  </si>
  <si>
    <t xml:space="preserve">Film rtg. 24x30 </t>
  </si>
  <si>
    <t>Film rtg. 24x30 mamografski</t>
  </si>
  <si>
    <t>Film rtg. 30x40</t>
  </si>
  <si>
    <t>Film rtg. 35x35 AGFA CURIX OPTHOS H</t>
  </si>
  <si>
    <t>Film rtg. 35x43</t>
  </si>
  <si>
    <t>Film rtg. 35x43 AGFA CURIX OPTHOS H</t>
  </si>
  <si>
    <t>Razvijal.AGFA G153 za CURIX 60 12X2,5L</t>
  </si>
  <si>
    <t>Razvijalec za stroj.razvijanje / 2x20 L /</t>
  </si>
  <si>
    <t>Filmi zobni AGFA DRYSTAR DT 2B  20X25cm</t>
  </si>
  <si>
    <t>Filmi zobni AGFA DRYSTAR DT 2B  25X30cm</t>
  </si>
  <si>
    <t>Rota/adenovirus presej.test 20+20T /kontrolni material/</t>
  </si>
  <si>
    <t>Zatički keramični, konfekcijski a 5 kom št. 1    /FRCpostec+/</t>
  </si>
  <si>
    <t>Zatički keramični, kofekcijski 5 kom št. 3   /FRCpostec+/</t>
  </si>
  <si>
    <r>
      <t xml:space="preserve">Komprese 10x20 cm                                                                      (kot npr.  Negasoft - Nissan ali enakovredne)     </t>
    </r>
    <r>
      <rPr>
        <sz val="11"/>
        <color indexed="10"/>
        <rFont val="Arial CE"/>
        <family val="0"/>
      </rPr>
      <t xml:space="preserve">  </t>
    </r>
  </si>
  <si>
    <t>Komprese iz netkanega mater., nesteril.  5cmx5cm, 6-slojne   (kot npr. Vivanet ali enakovredne)</t>
  </si>
  <si>
    <t>Komprese iz netkanega mater., nesteril.  7.5cmx7,5cm, 6-slojne    (kot npr. Vivanet ali enakovredne)</t>
  </si>
  <si>
    <t xml:space="preserve">Komprese nesterilne tkane  10cmx10cm     </t>
  </si>
  <si>
    <r>
      <t xml:space="preserve">Mrežica sanitetna  za pritrditev obvez.mat.,  v obliki cevi iz bombažnih in gumi niti, navita v kolute  A25 m                                                                          (kot npr. Virfix št. 7 ali enakovredna) </t>
    </r>
    <r>
      <rPr>
        <sz val="11"/>
        <color indexed="10"/>
        <rFont val="Arial CE"/>
        <family val="0"/>
      </rPr>
      <t xml:space="preserve">  </t>
    </r>
    <r>
      <rPr>
        <sz val="9"/>
        <rFont val="Arial CE"/>
        <family val="2"/>
      </rPr>
      <t xml:space="preserve">       </t>
    </r>
  </si>
  <si>
    <t xml:space="preserve">Obliž  15x8cm, sterilen     (kot npr. Euromed ali enakovreden) </t>
  </si>
  <si>
    <t>Obliž prozoren vodoodporen z vpojno blazinico  2,5x4cm    (kot npr. Tegaderm + Pad  ali enakovreden)</t>
  </si>
  <si>
    <t xml:space="preserve">Obliž z blazinico po odvzemu krvi  36mm - sterilni   (kot npr. Inchiban injection pads ali enakovreden) </t>
  </si>
  <si>
    <t xml:space="preserve">Obloga - visoko vpojna, nesteril., netkana   20x25cm   (kot npr. Vivasorb ali enakovredna)      </t>
  </si>
  <si>
    <r>
      <t xml:space="preserve">Povoj  mul elastični  6cmx4m   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2"/>
      </rPr>
      <t xml:space="preserve">                                                                  (kot npr. Vivalast ali enakovreden)</t>
    </r>
  </si>
  <si>
    <t xml:space="preserve">Povoj mul s tkanim robom iz viskozne in bombažne preje  6cmx4m   (kot npr. Vivanorm ali enakovreden) </t>
  </si>
  <si>
    <r>
      <t xml:space="preserve">Set sterilen št 1 </t>
    </r>
    <r>
      <rPr>
        <sz val="11"/>
        <color indexed="10"/>
        <rFont val="Arial CE"/>
        <family val="0"/>
      </rPr>
      <t xml:space="preserve">      </t>
    </r>
  </si>
  <si>
    <t xml:space="preserve">Set sterilen št. 2  </t>
  </si>
  <si>
    <t>Set sterilen št. 3</t>
  </si>
  <si>
    <r>
      <t xml:space="preserve">Tamponi iz gaze št. 3  (20cmx20cm),  tkani mat., nesterilni    (20cmx20cm)   </t>
    </r>
    <r>
      <rPr>
        <sz val="9"/>
        <rFont val="Arial CE"/>
        <family val="0"/>
      </rPr>
      <t xml:space="preserve">  (kot npr. Tosama)</t>
    </r>
  </si>
  <si>
    <r>
      <t xml:space="preserve">Tamponi iz gaze št. 4    (25cmx25cm), tkani mat., nesterilni   </t>
    </r>
    <r>
      <rPr>
        <sz val="9"/>
        <rFont val="Arial CE"/>
        <family val="0"/>
      </rPr>
      <t xml:space="preserve"> (kot npr. Tosama) </t>
    </r>
  </si>
  <si>
    <t xml:space="preserve">Trak samolepilni za pritrjevanje oblog   2,5cmx9,1m  z disp.                                                                                  (kot npr. Micropore ali enakovreden)   </t>
  </si>
  <si>
    <r>
      <t>Gel antiseptični hidroalkoholni za dezinfekcijo rok in zdrave kože A500 ml</t>
    </r>
    <r>
      <rPr>
        <sz val="9"/>
        <rFont val="Arial CE"/>
        <family val="2"/>
      </rPr>
      <t xml:space="preserve"> (kot npr. Manugel - Anios ali enakovreden)   </t>
    </r>
  </si>
  <si>
    <t xml:space="preserve">Gel antiseptični hidroalkoholni za dezinfekcijo rok in zdrave kože  75ml  (kot npr. Manugel - Anios ali enakovreden)   </t>
  </si>
  <si>
    <r>
      <t xml:space="preserve">Krema za roke  </t>
    </r>
    <r>
      <rPr>
        <sz val="9"/>
        <rFont val="Arial CE"/>
        <family val="0"/>
      </rPr>
      <t xml:space="preserve">  tuba</t>
    </r>
    <r>
      <rPr>
        <sz val="9"/>
        <rFont val="Arial CE"/>
        <family val="2"/>
      </rPr>
      <t xml:space="preserve">  100ml  (kot npr. Silonda lipid ali enakovredna)  </t>
    </r>
  </si>
  <si>
    <t xml:space="preserve">Krema za zaščito rok  po dezinfekc. 500ml  (kot npr. Protectrice-Anios ali enakovredna)    </t>
  </si>
  <si>
    <t xml:space="preserve">Losjon tekoči, nemilni na podlagi blagih tenzidov a pogostejše umivanje rok  500ml  (kot npr. Seraman medical ali enakovreden)    </t>
  </si>
  <si>
    <r>
      <t xml:space="preserve">Raztopina pripravljena, alkoholna  za razkuževanje kože pred operacijami, punkcijami, cepljenjem, jemanjem krvi, infuzijami   350ml  (kot npr. Spitaderm </t>
    </r>
    <r>
      <rPr>
        <sz val="9"/>
        <rFont val="Arial CE"/>
        <family val="0"/>
      </rPr>
      <t xml:space="preserve">sprej  </t>
    </r>
    <r>
      <rPr>
        <sz val="9"/>
        <rFont val="Arial CE"/>
        <family val="2"/>
      </rPr>
      <t>ali enakovredno)</t>
    </r>
  </si>
  <si>
    <t xml:space="preserve">Robčki  za naknadno polnjenje-refil za razkužev. medicinskega inventarja in manjših površin; širok spekter delovanja A90  (bakterije, TBC, glive, virusi: Rota, HIV, HBV)      (kot npr. Incides  N ali enakovredni)    </t>
  </si>
  <si>
    <t xml:space="preserve">Robčki alkoholni  za čiščenje kože   A100             (kot npr. Alco Prep-pad ali enakovredni)    </t>
  </si>
  <si>
    <t>ml</t>
  </si>
  <si>
    <t>l</t>
  </si>
  <si>
    <t xml:space="preserve">Rokavice 7-8 a 100 kom , nest. grobe, brez talka  /na razpolago zahtevane velikosti rokavic/                </t>
  </si>
  <si>
    <t xml:space="preserve">Rokavice 8-9 a 100 kom, nest.grobe, brez talka  /na razpolago zahtevane velikosti rokavic/                    </t>
  </si>
  <si>
    <t xml:space="preserve">Rokavice ster.6-7 a 30 kom                                                           /na razpolago zahtevane velikosti rokavic/             </t>
  </si>
  <si>
    <t>Fermit N, nizkoelastični v brizgi a3x2,5g</t>
  </si>
  <si>
    <t>AdheSE vezivo, 2X5 g ali enakovredno</t>
  </si>
  <si>
    <t>AH plus, kpl (pasta A 4ml+pasta B 4 ml)  ali enakovredno</t>
  </si>
  <si>
    <t>Akrilat, samostr. za model nazidkov, kpl (prah100g+tekočina100g/105ml/)</t>
  </si>
  <si>
    <t>Alginat za ortodontijo a 500g,  kot npr. Orthoprint ali enakovredno</t>
  </si>
  <si>
    <t xml:space="preserve">Apexit plus 2 X 6 g , brizge ali enakovredno                   </t>
  </si>
  <si>
    <t>Aplikator kapsul II (za Fuji), kovinski  oziroma ustrezen aplikator za ponujen material v postavkah 68, 69, 72</t>
  </si>
  <si>
    <t>Aplikator vezivnih tekočin / plastično držalo z bunkico a 100kom za enkratno uporabo</t>
  </si>
  <si>
    <t>Astrobrusch polirna ščetka  ali enakovredna, vse oblike: a,b,c assortment</t>
  </si>
  <si>
    <t>Calcimol LC, 2X2ml, brizga ali enakovredna</t>
  </si>
  <si>
    <t xml:space="preserve">Calxyl, modri, lonček a 20 g  ali enakovredno                  </t>
  </si>
  <si>
    <t xml:space="preserve">Calxyl v brizgi , a3g  ali enakovredno                   </t>
  </si>
  <si>
    <t>Compoglas F, cavifil, a 20x0,25g  -kompomera, ali enakovredno  /na razpolago različne barve/</t>
  </si>
  <si>
    <t>Compoglass Flow ,cavifil a 20x0,25g -kompomera ali enakovredno  /na razpolago vse barve/</t>
  </si>
  <si>
    <t xml:space="preserve">Dentin konditioner  a 25 g (23,8ml)  ali enakovredno       </t>
  </si>
  <si>
    <t xml:space="preserve">Dentin protector 7 X 1,5 ml ali enakovredno </t>
  </si>
  <si>
    <t xml:space="preserve">Dycal 24g, kpl (pasta baza 13g / katalizator 11g) ali enakovredno         </t>
  </si>
  <si>
    <t xml:space="preserve">Exaflex putty, kpl (baza 500g+kataliz. 500g) ali enakovredno </t>
  </si>
  <si>
    <t xml:space="preserve">Examix inj. type, kartuše 2X48ml ali enakovredno </t>
  </si>
  <si>
    <t xml:space="preserve">Examix regular type, kartuše 2X48ml ali enakovredno </t>
  </si>
  <si>
    <t xml:space="preserve">Excite DSC refill 50 X 0,1g, single dose ali enakovredno </t>
  </si>
  <si>
    <t xml:space="preserve">Fluor protector, single dose assortment                 20X0,4ml ali enakovredno                    </t>
  </si>
  <si>
    <t xml:space="preserve">Fokaldry a 50 ml ali enakovredno </t>
  </si>
  <si>
    <t xml:space="preserve">Fosfat cement, hitrovez, kpl (prah 90g in tekočina 30ml)          </t>
  </si>
  <si>
    <t>BENCIN MED. 1L</t>
  </si>
  <si>
    <t>vrečka/KOS</t>
  </si>
  <si>
    <t>vrečka/kos</t>
  </si>
  <si>
    <t>ALPHA GUARD 2L</t>
  </si>
  <si>
    <t>DOZATOR ZA INCID.LIQUID 1L (RAZPRŠ.GL.)</t>
  </si>
  <si>
    <t>0007</t>
  </si>
  <si>
    <t>sc./kos</t>
  </si>
  <si>
    <t>pkg/KOS</t>
  </si>
  <si>
    <t>PLIVA ZG</t>
  </si>
  <si>
    <t>IZOSAN G 1KG                       PLIVA</t>
  </si>
  <si>
    <t>pkg/kos</t>
  </si>
  <si>
    <t>HIDROGEN PEROKSID 3% LL 1L</t>
  </si>
  <si>
    <t>SEKUSEPT EXTRA N   2L             ECOLAB</t>
  </si>
  <si>
    <t>OROCID MULTISEPT PLUS 2L- INŠTRUM., SVEDRI</t>
  </si>
  <si>
    <t>ORACID</t>
  </si>
  <si>
    <t>MANISOFT LOSION 500ML             ECOLAB</t>
  </si>
  <si>
    <t>SKINSEPT COLOR 500ML              ECOLAB</t>
  </si>
  <si>
    <t>SKINMAN SOFT N 500ML             ECOLAB</t>
  </si>
  <si>
    <t>SPITADERM SPRAY 350ML             ECOLAB</t>
  </si>
  <si>
    <t>SPITADERM 500ML                   ECOLAB</t>
  </si>
  <si>
    <t>INCIDIN LIQUID 1L      ECOLAB</t>
  </si>
  <si>
    <t>ALCO</t>
  </si>
  <si>
    <t>doza/SC</t>
  </si>
  <si>
    <t>doza/doza</t>
  </si>
  <si>
    <t>ROBČKI DENTIRO DOZA A120</t>
  </si>
  <si>
    <t>ROBČKI DENTIRO NAKNAD.POL. A120</t>
  </si>
  <si>
    <t>STERILLIUM 500ML                     BDF</t>
  </si>
  <si>
    <t>SEKUSEPT PULVER CLASSIC 2KG      ECOLAB</t>
  </si>
  <si>
    <t>SEKUCID N 5L                     ECOLAB</t>
  </si>
  <si>
    <t>SEKUSEPT PLUS 2L                  ECOLAB</t>
  </si>
  <si>
    <t>S&amp;M</t>
  </si>
  <si>
    <t>DESDERMAN 1L                       SALIX</t>
  </si>
  <si>
    <t>KEMIKA ZG</t>
  </si>
  <si>
    <t>NATRIJ HIPOKLORIT 13% PURUM KMK 1 L</t>
  </si>
  <si>
    <t>ŠAMPION</t>
  </si>
  <si>
    <t>Combic d.o.o.</t>
  </si>
  <si>
    <t>SURFANIOS CITRON ANIOS 20ML</t>
  </si>
  <si>
    <t>MANUGEL ZA DISPENSER ANIOS 500ML</t>
  </si>
  <si>
    <t>MANUGEL ANIOS 75ML</t>
  </si>
  <si>
    <t>Elektroda KAVTER, aktivna, krogla fi 2mm  (kot npr. Erbe ali enakovredna)</t>
  </si>
  <si>
    <t>Elektroda KAVTER, aktivna, žična fi 6mm (kot npr. Erbe ali enakovredna)</t>
  </si>
  <si>
    <t xml:space="preserve">Fiksator za i.v. kanile  z prozornim filmom za kontrolo vbodnega mesta  (kot npr. BD Veca-c)  </t>
  </si>
  <si>
    <t xml:space="preserve">Igle transfer  </t>
  </si>
  <si>
    <t xml:space="preserve">Kateter urinski slikon CH 16  </t>
  </si>
  <si>
    <t xml:space="preserve">Kateter urinski slikon CH 18 </t>
  </si>
  <si>
    <t xml:space="preserve">Kateter urinski slikon CH 20 </t>
  </si>
  <si>
    <t xml:space="preserve">Kateter urinski slikon CH 20   </t>
  </si>
  <si>
    <t xml:space="preserve">Kateter urinski slikon CH 22  </t>
  </si>
  <si>
    <t xml:space="preserve">Katetri urinski  Foley št. 12-24   </t>
  </si>
  <si>
    <t xml:space="preserve">Katetri urinski  Nelaton št. 12-24  </t>
  </si>
  <si>
    <r>
      <t xml:space="preserve">Lancete sterilizirane z iradiacijo  (kot npr. Thin Lancets ali enakovredne) </t>
    </r>
    <r>
      <rPr>
        <b/>
        <sz val="8.5"/>
        <rFont val="Arial CE"/>
        <family val="0"/>
      </rPr>
      <t xml:space="preserve"> </t>
    </r>
  </si>
  <si>
    <r>
      <t xml:space="preserve">Lancete za odvzem krvi    (kot npr. Laktat ali enakovredne) </t>
    </r>
    <r>
      <rPr>
        <sz val="8.5"/>
        <rFont val="Arial CE"/>
        <family val="0"/>
      </rPr>
      <t xml:space="preserve">1,5MM </t>
    </r>
  </si>
  <si>
    <t xml:space="preserve">Lističi testni za ACCU-CHECK COMPACT </t>
  </si>
  <si>
    <r>
      <t>Rokavice netalkane, hrapavi prsti za boljši otip</t>
    </r>
    <r>
      <rPr>
        <sz val="8.5"/>
        <rFont val="Arial CE"/>
        <family val="0"/>
      </rPr>
      <t xml:space="preserve">   (S,M,L)</t>
    </r>
    <r>
      <rPr>
        <b/>
        <sz val="8.5"/>
        <rFont val="Arial CE"/>
        <family val="0"/>
      </rPr>
      <t xml:space="preserve">   </t>
    </r>
    <r>
      <rPr>
        <sz val="8.5"/>
        <rFont val="Arial CE"/>
        <family val="2"/>
      </rPr>
      <t>(kot npr. SAFESKIN PURPLE  NITRILE ali enakovredne)</t>
    </r>
  </si>
  <si>
    <t>Sprej kontaktni za EKG   250ml  (kot npr. Signa Spray ali enakovren)</t>
  </si>
  <si>
    <t>Zaščita za obuvalo za 1x uporabo</t>
  </si>
  <si>
    <t xml:space="preserve">Vivabrush / bunkica nastavek a 50 kom        </t>
  </si>
  <si>
    <t xml:space="preserve">Zagozde interd.lesene asortiment  15-30 a 100 kom               </t>
  </si>
  <si>
    <t xml:space="preserve">Zatički parapulpalni, ročni  a 18 kom, zeleni                </t>
  </si>
  <si>
    <t xml:space="preserve">Zlatolab T 66 a 4000 ml  ali podobno      </t>
  </si>
  <si>
    <t xml:space="preserve">Mrežica sanitetna  za pritrditev obvez.mat.,  v obliki cevi iz bombažnih in gumi niti, navita v kolute A25 m                                                                            (kot npr. Virfix št. 2 ali enakovredna)   </t>
  </si>
  <si>
    <t>Mrežica sanitetna za glavo (kot npr. Carefix headm elast. dressing fixation)</t>
  </si>
  <si>
    <t xml:space="preserve">Mrežica sanitetna za pritrditev obvez.mat.,  v obliki cevi iz bombažnih in gumi niti, navita v kolute  A25 m                                                                                                      (kot npr. Virfix št. 5 ali enakovredna)          </t>
  </si>
  <si>
    <t xml:space="preserve">Mrežica sanitetna za pritrditev obvez.mat.,  v obliki cevi iz bombažnih in gumi niti, navita v kolute  A25 m                                                                                       (kot npr. Virfix št. 4 ali enakovredna)                      </t>
  </si>
  <si>
    <t xml:space="preserve">Mrežica sanitetna za pritrditev obvez.mat.,  v obliki cevi iz bombažnih in gumi niti, navita v kolute  A25 m                                                                                 (kot npr. Virfix št. 6 ali enakovredna)        </t>
  </si>
  <si>
    <t xml:space="preserve">Mrežica sanitetna za pritrditev obvez.mat.,  v obliki cevi iz bombažnih in gumi niti, navita v kolute  A25 m                                                                             (kot npr. Virfix št. 3 ali enakovredna)     </t>
  </si>
  <si>
    <t>Obloga - samolepilna, prosojna, poliuretanska, folijska  6cmx7cm                                                 (kot npr. Mefilm ali enakovredna)</t>
  </si>
  <si>
    <t xml:space="preserve">Obloga - visoko vpojna, nesteril., netkana   10x15cm   (kot npr. Vivasorb ali enakovredna)    </t>
  </si>
  <si>
    <t xml:space="preserve">Obloga - visoko vpojna, nesteril., netkana   25x15cm   (kot npr. Vivasorb ali enakovredna)    </t>
  </si>
  <si>
    <t>Obloga za rane - mehka, visoko vpojna  7.5x7,5cm   (kot npr. Mesorb ali enakovredna)</t>
  </si>
  <si>
    <t>Povoj 7,5cmx4,6cm kožni (1583) (kot npr. Coban ali enakovreden)</t>
  </si>
  <si>
    <t>Povoj kompresij., trajno elastičen, pleten  (barva kože)   10x10 cm    (kot npr. Vivafit ali enakovreden)</t>
  </si>
  <si>
    <t>Povoj kompresijski, trajno elastični, tkani  8cmx5m    (kot npr.  Vivaflex ali enakovreden)</t>
  </si>
  <si>
    <t>Povoj kompresijski, trajno elastični, tkani 10cmx5m   (kot npr. Vivaflex ali enakovreden)</t>
  </si>
  <si>
    <t>Povoj krep bombažni 10cmx10m                     (kot npr. Vivasoft ali enakovreden)</t>
  </si>
  <si>
    <t>Povoj krep bombažni 10cmx5m                             (kot npr. Vivasoft ali enakovreden)</t>
  </si>
  <si>
    <t>Povoj krep bombažni 6cmx5 m                              (kot npr. Vivasoft ali enakovreden)</t>
  </si>
  <si>
    <t>Povoj krep bombažni 8cmx5m                                (kot npr. Vivasoft ali enakovreden)</t>
  </si>
  <si>
    <t xml:space="preserve">Povoj mul s tkanim robom iz viskozne in bombažne preje  8cmx4m   (kot npr. Vivanorm ali enakovreden)   </t>
  </si>
  <si>
    <t xml:space="preserve">Sredstvo za pritrditev oblog  10cmx10m               (kot npr. Mefix ali enakovredno)       </t>
  </si>
  <si>
    <t xml:space="preserve">Sredstvo za pritrditev oblog  30cmx10m             (kot npr. Mefix ali enakovredno)           </t>
  </si>
  <si>
    <t>Gutapercha poeni za polnitev a 100 kom  /XX fin, X fin, Fin, medium, assorted...</t>
  </si>
  <si>
    <t xml:space="preserve">Igla strugal. a 6 kom  (0,8;, 0,10;. 1,2,3,4,5,6,7,8...  25 mm                                                   /na razpolago vse velikosti/     </t>
  </si>
  <si>
    <t xml:space="preserve">Igla strugal. a 6 kom  (1,2,3,4,5,6,7,8...  21 mm  /na razpolago vse velikosti/        </t>
  </si>
  <si>
    <t xml:space="preserve">Igla strugal. a 6 kom  (1,2,3,4,5,6,7,8...  28 mm  /na razpolago vse velikosti/          </t>
  </si>
  <si>
    <t xml:space="preserve">Lentule 1-4  a 4 kom  brez zmeti, dolžina 21 mm             </t>
  </si>
  <si>
    <t xml:space="preserve">Lentule 1-4  a 4 kom  brez zmeti, dolžina 25 mm             </t>
  </si>
  <si>
    <t xml:space="preserve">Lentule 1-4  a 4 kom  z vzmetjo,  dolžina 25 mm               </t>
  </si>
  <si>
    <t xml:space="preserve">Lentule 1-4  a 4 kom  z vzmetjo, dolžina 21 mm                </t>
  </si>
  <si>
    <t xml:space="preserve">Papirnati poeni a 200 kom/15-40  /na razpolago vse barve/       </t>
  </si>
  <si>
    <t xml:space="preserve">Papirnati poeni a 200 kom/45-80   /na razpolago vse barve/      </t>
  </si>
  <si>
    <t xml:space="preserve">Papirnati poeni a 200 kom/Iso, 15,20,25,30,35,40,45,..   /na razpolago vse barve/                 </t>
  </si>
  <si>
    <t>Predpasnik PVC za 1x uporabo  80X140</t>
  </si>
  <si>
    <t xml:space="preserve">Rokavice 5-6 a 100 kom , nest. grobe, brez talka /na razpolago zahtevane velikosti rokavic/                </t>
  </si>
  <si>
    <t xml:space="preserve">Rokavice 6-7 a 100 kom , nest. grobe, brez talka  /na razpolago zahtevane velikosti rokavic/                  </t>
  </si>
  <si>
    <t>POVOJ VIVALAST  4X4                  TSM</t>
  </si>
  <si>
    <t>410-003</t>
  </si>
  <si>
    <t>POVOJ MUL  6CM X 4M A15 BV</t>
  </si>
  <si>
    <t>410-005</t>
  </si>
  <si>
    <t>POVOJ MUL  8CM X 4M A15 BV</t>
  </si>
  <si>
    <t>410-001</t>
  </si>
  <si>
    <t>POVOJ MUL  4CM X4 M A15 BV</t>
  </si>
  <si>
    <t>4711-001</t>
  </si>
  <si>
    <t>RUTA TRIKOTNA 100% BOMBAŽ 96X96X134CM BV</t>
  </si>
  <si>
    <t>490-073</t>
  </si>
  <si>
    <t>SET PREVEZA ŠT.1 NTK STR BV A1/80</t>
  </si>
  <si>
    <t>490-074</t>
  </si>
  <si>
    <t>SET PREVEZA ŠT.2 NTK STR BV A1/60</t>
  </si>
  <si>
    <t>490-075</t>
  </si>
  <si>
    <t>SET PREVEZA ŠT.3 NTK STR BV A1/30</t>
  </si>
  <si>
    <t>442-002</t>
  </si>
  <si>
    <t>TRAK ZA FIKSACIJO 4-FIX 10CMX10M  BV</t>
  </si>
  <si>
    <t>PAUL HARTMANN ADRIATIC</t>
  </si>
  <si>
    <t>OMNIFIX 30CMX10M</t>
  </si>
  <si>
    <t>442-001</t>
  </si>
  <si>
    <t>TRAK ZA FIKSACIJO 4-FIX  5CMX10M  BV</t>
  </si>
  <si>
    <t>GINEKOLOŠKA TAMPONADA 115X5 CM       TSM</t>
  </si>
  <si>
    <t>062000SA</t>
  </si>
  <si>
    <t>vreča/ZAV</t>
  </si>
  <si>
    <t>TAMPON IZ GAZE 2-VP.DNO ŠT.2 NS A500 NIS</t>
  </si>
  <si>
    <t>vreča/KOS</t>
  </si>
  <si>
    <t>TAMPON IZ GAZE ŠT.6 (45X45)          TSM</t>
  </si>
  <si>
    <t>063000SA</t>
  </si>
  <si>
    <t>TAMPON IZ GAZE 2-VP.DNO ŠT.3 NS A500 NIS</t>
  </si>
  <si>
    <t>064000SA</t>
  </si>
  <si>
    <t>TAMPON IZ GAZE 2-VP.DNO ŠT.4 NS A500 NIS</t>
  </si>
  <si>
    <t>072000SA</t>
  </si>
  <si>
    <t>NEGASOFT TAMP.SILK/G 2 20MM NS A500 NISS</t>
  </si>
  <si>
    <t>1535-1</t>
  </si>
  <si>
    <t>MICROPORE 2.5 CMX9.1 M Z DISPENZ. A12 3M</t>
  </si>
  <si>
    <t>1535-2</t>
  </si>
  <si>
    <t>MICROPORE 5.0 CMX9.1 M Z DISPENZ.  A6 3M</t>
  </si>
  <si>
    <t>1535-0</t>
  </si>
  <si>
    <t>MICROPORE 1.25 CMX9.1M Z DISPENZ. A24 3M</t>
  </si>
  <si>
    <t>bastos viegas</t>
  </si>
  <si>
    <t>VATA SANITETNA 1000 G                TSM</t>
  </si>
  <si>
    <t>VATA CELULOZNA PEHAZELL 1KG           PH</t>
  </si>
  <si>
    <t>TAMPON IZ VATE KROGLICE  A100        TSM</t>
  </si>
  <si>
    <t>zav/KOS</t>
  </si>
  <si>
    <t>VATIRANEC 25X15 GAZA                 TSM</t>
  </si>
  <si>
    <t>PHARMACHEM-SUŠNIK JOŽEF</t>
  </si>
  <si>
    <t>ALK. ETILNI 80% S 1L</t>
  </si>
  <si>
    <t>sc=15g+8ml+6,5ml</t>
  </si>
  <si>
    <t>kom     /sc=15g+8ml+6,5ml</t>
  </si>
  <si>
    <t>Fuji Plus Ful set A3, orig pak a 15g prah+tekočina 8ml+6,5ml conditioner</t>
  </si>
  <si>
    <t>3M70201104240</t>
  </si>
  <si>
    <t>kom=6g</t>
  </si>
  <si>
    <t>kom/kom=6g</t>
  </si>
  <si>
    <t>Photac Fil Quick tekoč, orig pak a 6g</t>
  </si>
  <si>
    <t>DT60607050</t>
  </si>
  <si>
    <t>kom=12,5ml</t>
  </si>
  <si>
    <t>kom     /kom=12,5ml</t>
  </si>
  <si>
    <t>Chem Varnish, orig pak  a 12,5 ml</t>
  </si>
  <si>
    <t>IV562240AN</t>
  </si>
  <si>
    <t>kom=3ml</t>
  </si>
  <si>
    <t>kom/kom=3ml</t>
  </si>
  <si>
    <t>Vivastyle, orig pak a 3ml</t>
  </si>
  <si>
    <t>IV583161AN</t>
  </si>
  <si>
    <t>sc=4x3ml</t>
  </si>
  <si>
    <t>kom/sc=4x3ml</t>
  </si>
  <si>
    <t>Vivastyle, orig pak a 4x3ml</t>
  </si>
  <si>
    <t>RO330.003</t>
  </si>
  <si>
    <t>Gobice za endodontsko stojalo, orig pak a 25</t>
  </si>
  <si>
    <t>Gumica finirna leča, orig pak a 6</t>
  </si>
  <si>
    <t>Gumica finirna plamen, orig pak a 6</t>
  </si>
  <si>
    <t>Gumica finirna stožec, orig pak a 6</t>
  </si>
  <si>
    <t>gumica polirna leča, orig pak a 6</t>
  </si>
  <si>
    <t>gumica polirna plamen, orig pak a 6</t>
  </si>
  <si>
    <t>gumica polirna stožec, orig pak a 6</t>
  </si>
  <si>
    <t>kom/sc=12kom</t>
  </si>
  <si>
    <t>BE934.15-50</t>
  </si>
  <si>
    <t>Gutapercha poeni, orig pak a 100</t>
  </si>
  <si>
    <t>BE934.1</t>
  </si>
  <si>
    <t>Gutapercha poeni BE934.1</t>
  </si>
  <si>
    <t>BE934.2</t>
  </si>
  <si>
    <t>Gutapercha poeni BE934.2</t>
  </si>
  <si>
    <t>BE944.1,XXF-M</t>
  </si>
  <si>
    <t>Gutapercha poeni pomožni XXF-M, assort.</t>
  </si>
  <si>
    <t>kom     /sc=100g+45ml</t>
  </si>
  <si>
    <t>sc=3x5g</t>
  </si>
  <si>
    <t>kom/sc=3x5g</t>
  </si>
  <si>
    <t xml:space="preserve">Obloga hidrokoloidna  z lepljivim robom, sterilna 10x10cm      (kot npr. Hydrocoll ali enakovredna)    </t>
  </si>
  <si>
    <t xml:space="preserve">Obloga hidrokoloidna  z lepljivim robom, sterilna  20x20 cm                  (kot npr. Hydrocoll ali enakovredna) </t>
  </si>
  <si>
    <r>
      <rPr>
        <sz val="9"/>
        <rFont val="Arial CE"/>
        <family val="0"/>
      </rPr>
      <t>Obloga kalcij-natrijeva, alginatna</t>
    </r>
    <r>
      <rPr>
        <b/>
        <sz val="12"/>
        <rFont val="Arial CE"/>
        <family val="0"/>
      </rPr>
      <t xml:space="preserve"> </t>
    </r>
    <r>
      <rPr>
        <sz val="9"/>
        <rFont val="Arial CE"/>
        <family val="2"/>
      </rPr>
      <t xml:space="preserve"> 10x20cm   (kot npr. Kaltostat  ali enakovreden)     </t>
    </r>
  </si>
  <si>
    <t xml:space="preserve">Obloga kalcij-natrijeva, alginatna 15x25cm    (kot npr.  Kaltostat ali enakovreden)     </t>
  </si>
  <si>
    <t xml:space="preserve">Obloga kalcij-natrijeva, alginatna 7,5x12cm    (kot npr. Kaltostat  ali enakovreden)     </t>
  </si>
  <si>
    <t>Obloga hidrokapilarna, nelepljiva   15x15 cm  (kot npr. Alione non adhesive ali enakovredna)</t>
  </si>
  <si>
    <t>Obloga hidrokapilarna, nelepljiva   20x20 cm   (kot npr. Alione non adhesive ali enakovredna)</t>
  </si>
  <si>
    <t>Obloga hidrokapilarna, lepljiva  12,5x12,5 cm   (kot npr. Alione adhesive ali enakovredna)</t>
  </si>
  <si>
    <t xml:space="preserve">Mrežica sanitetna za pritrditev obvez.mat.,  v obliki cevi iz bombažnih in gumi niti, navita v kolute  A25 m  (kot npr. Virfix št. 4 ali enakovredna)                      </t>
  </si>
  <si>
    <t xml:space="preserve">Mrežica sanitetna za pritrditev obvez.mat.,  v obliki cevi iz bombažnih in gumi niti, navita v kolute  A25 m (kot npr. Virfix št. 6 ali enakovredna)        </t>
  </si>
  <si>
    <t xml:space="preserve">Mrežica sanitetna za pritrditev obvez.mat.,  v obliki cevi iz bombažnih in gumi niti, navita v kolute  A25 m   (kot npr. Virfix št. 3 ali enakovredna)     </t>
  </si>
  <si>
    <t>Obloga - samolepilna, prosojna, poliuretanska, folijska  6cmx7cm   (kot npr. Mefilm ali enakovredna)</t>
  </si>
  <si>
    <r>
      <t xml:space="preserve">Obloga za rane - mehka, visoko vpojna  7.5x7,5cm   (kot npr. Mesorb ali enakovredna)  </t>
    </r>
    <r>
      <rPr>
        <b/>
        <sz val="10"/>
        <rFont val="Arial CE"/>
        <family val="0"/>
      </rPr>
      <t xml:space="preserve"> (pripis patronaže: Vatiranec 10x10)</t>
    </r>
  </si>
  <si>
    <r>
      <t xml:space="preserve">Povoj  mul elastični  6cmx4m   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                                                                  (kot npr. Vivalast ali enakovreden)</t>
    </r>
  </si>
  <si>
    <t>Povoj krep bombažni 10cmx10m  (kot npr. Vivasoft ali enakovreden)</t>
  </si>
  <si>
    <t>Povoj krep bombažni 10cmx5m  (kot npr. Vivasoft ali enakovreden)</t>
  </si>
  <si>
    <t>Povoj krep bombažni 6cmx5 m   (kot npr. Vivasoft ali enakovreden)</t>
  </si>
  <si>
    <t>Povoj krep bombažni 8cmx5m   (kot npr. Vivasoft ali enakovreden)</t>
  </si>
  <si>
    <t xml:space="preserve">Amalgam ANA   a 400 amp ali enakovredno                </t>
  </si>
  <si>
    <t>Apernyl tablete a 100kom,  ali enakovredno</t>
  </si>
  <si>
    <t>Bechtol  a 1000ml ali enakovredna</t>
  </si>
  <si>
    <t xml:space="preserve">Calcinase, 50 ml  ali enakovredno                    </t>
  </si>
  <si>
    <t xml:space="preserve">Calxyl suspenzija, 100ml ali enakovredno </t>
  </si>
  <si>
    <t xml:space="preserve">Cervitek, 7 X 1,5 ml   ali enakovredno                     </t>
  </si>
  <si>
    <t xml:space="preserve">Chlumsky tek. 20 g  ali enakovredno          </t>
  </si>
  <si>
    <t xml:space="preserve">EDTA raztopina za  izpiranje kanalov  a30 ml ali enakovredno </t>
  </si>
  <si>
    <t xml:space="preserve">Email prep. gel, a 5 ml ali enakovredno                    </t>
  </si>
  <si>
    <t xml:space="preserve">Excite refill 50 X 0,1g, single dose ali enakovredno </t>
  </si>
  <si>
    <t xml:space="preserve">Exite, lonček, 5 g, ali enakovredno </t>
  </si>
  <si>
    <t>Trak samolepilni za pritrjevanje oblog   5cmx9,1m  z  disp.   (kot npr. Micropore ali enakovreden)</t>
  </si>
  <si>
    <t>Trak samolepilni za pritrjevanje oblog  1,25cmx9,1m  z disp.  A 24   (kot npr. Micropore ali enakovreden)</t>
  </si>
  <si>
    <t>Trak za pritrditev 10cmx10m   (kot npr.  Medipore ali enakovreden)</t>
  </si>
  <si>
    <r>
      <t xml:space="preserve">Vata celulozna - staničevina, rezana  A 1000g   </t>
    </r>
    <r>
      <rPr>
        <b/>
        <sz val="10"/>
        <rFont val="Arial CE"/>
        <family val="0"/>
      </rPr>
      <t>(pripis RTG: še vedno A5 kg)</t>
    </r>
  </si>
  <si>
    <t>ARTIKLI, KI SE NAROČAJO, PA NISO RAZVIDNI IZ SEZNAMA (potrebno podati natančen opis artikla /pomoč z embalažo artikla/, pakiranja, količin)!</t>
  </si>
  <si>
    <t>Mepore  5mx7cm - samolepilni obliž v roli</t>
  </si>
  <si>
    <t>Tamponi št. 3 - netkani</t>
  </si>
  <si>
    <t>Mefix 20x10</t>
  </si>
  <si>
    <t>Obliž vodoodporen 10x10</t>
  </si>
  <si>
    <t>Vata za mavec Natur  10cmx2,7m   BV</t>
  </si>
  <si>
    <t>Leukoplast 10cmx5m</t>
  </si>
  <si>
    <t>Leukoplast 5cmx5m</t>
  </si>
  <si>
    <t>Tamponi iz gaze 35 mm</t>
  </si>
  <si>
    <t>Tamponi iz gaze 40 mm</t>
  </si>
  <si>
    <r>
      <t xml:space="preserve">Tamponi iz netkanega materiala fi30mm  </t>
    </r>
    <r>
      <rPr>
        <b/>
        <sz val="10"/>
        <rFont val="Arial CE"/>
        <family val="0"/>
      </rPr>
      <t>(pod postavko 74 imamo tampone št. 2)</t>
    </r>
  </si>
  <si>
    <r>
      <t xml:space="preserve">Tamponi iz netkanega materiala fi50mm  </t>
    </r>
    <r>
      <rPr>
        <b/>
        <sz val="10"/>
        <rFont val="Arial CE"/>
        <family val="0"/>
      </rPr>
      <t>(pod postavko 74 imamo tampone št. 2)</t>
    </r>
  </si>
  <si>
    <t xml:space="preserve">Obliž za oko  7,2x5,6 cm - otroški </t>
  </si>
  <si>
    <t xml:space="preserve">Povoj mul  elastični  8cmx4m                                                       (kot npr. Vivalast ali enakovreden) </t>
  </si>
  <si>
    <t xml:space="preserve">Povoj mul  elastični  10cmx4m                                                       (kot npr. Vivalast ali enakovreden) </t>
  </si>
  <si>
    <t xml:space="preserve">Povoj mul  elastični  6cmx4m                                                       (kot npr. Vivalast ali enakovreden) </t>
  </si>
  <si>
    <t>Trak tamponadni 1cmx10m</t>
  </si>
  <si>
    <t>Obliž sterilen z blazinico 25x9  (kot npr. Mepore ali enakovreden)</t>
  </si>
  <si>
    <t>Obliž sterilen z blazinico 30x9  (kot npr. Mepore ali enakovreden)</t>
  </si>
  <si>
    <t>Sredstvo za pritrditev oblog 20x10 (kot npr. Mefix ali enakovreden)</t>
  </si>
  <si>
    <t>Tamponada za ginekologijo 115x5cm (Tosama: koda 15302)</t>
  </si>
  <si>
    <t>Mepore 20x9</t>
  </si>
  <si>
    <t>Mepore 5x7</t>
  </si>
  <si>
    <t>Tegaderm Pad 5x7 navaden (ne vodoodporen)</t>
  </si>
  <si>
    <t>Podpis</t>
  </si>
  <si>
    <t>Kraj</t>
  </si>
  <si>
    <t xml:space="preserve">in datum:                                   Žig DE: </t>
  </si>
  <si>
    <t>odgovorne osebe za naročanje blaga:</t>
  </si>
  <si>
    <t>_________________________</t>
  </si>
  <si>
    <t>_________________________________</t>
  </si>
  <si>
    <t>sc/sc=50kom</t>
  </si>
  <si>
    <t>kom/kom=30ml</t>
  </si>
  <si>
    <t>E17125654008-040</t>
  </si>
  <si>
    <t>Igla kerr, orig pak a 6kom</t>
  </si>
  <si>
    <t>E17121654008-040</t>
  </si>
  <si>
    <t>E17128654008-040</t>
  </si>
  <si>
    <t>E17425654014-080</t>
  </si>
  <si>
    <t>Igla strugal., orig pak a 6kom</t>
  </si>
  <si>
    <t>E17421654015-080</t>
  </si>
  <si>
    <t>E17428654008-080</t>
  </si>
  <si>
    <t>Igla unifile, orig pak a 6</t>
  </si>
  <si>
    <t>sc.     /sc</t>
  </si>
  <si>
    <t>K028050430EN</t>
  </si>
  <si>
    <t>sc=10kom</t>
  </si>
  <si>
    <t>sc/sc=10kom</t>
  </si>
  <si>
    <t>Igla Miller, orig pak a 10</t>
  </si>
  <si>
    <t>E910711654020-040</t>
  </si>
  <si>
    <t>Igla živčna, orig pak a 6kom</t>
  </si>
  <si>
    <t>Impregum F baza+katalizator, orig pak a 120ml+15ml</t>
  </si>
  <si>
    <t>sc./SC=450</t>
  </si>
  <si>
    <t>Incides robčki naknadno polnjenje, orig pak a nakn. Pak. a 90</t>
  </si>
  <si>
    <t>HE15059</t>
  </si>
  <si>
    <t>SC=6X90</t>
  </si>
  <si>
    <t>doza/SC=6X90</t>
  </si>
  <si>
    <t>sc./sc=50kom</t>
  </si>
  <si>
    <t>Artemis</t>
  </si>
  <si>
    <t>Barvni ključ za Filtek Supreme XT</t>
  </si>
  <si>
    <t>Tetric evo ceram</t>
  </si>
  <si>
    <t>Tetric eevo ceram</t>
  </si>
  <si>
    <t>Barvni ključ za Filtek Supreme XT Flow</t>
  </si>
  <si>
    <t>zav./sc</t>
  </si>
  <si>
    <t>E17821204025-040</t>
  </si>
  <si>
    <t>lentule, orig pak a 4kom</t>
  </si>
  <si>
    <t>E17825204025-040</t>
  </si>
  <si>
    <t>E178S25204025-040</t>
  </si>
  <si>
    <t>E178S21204025-040</t>
  </si>
  <si>
    <t>P01877</t>
  </si>
  <si>
    <t>sc   /sc</t>
  </si>
  <si>
    <t>sc   /sc=12</t>
  </si>
  <si>
    <t>Monopaque, orig pak a 4g</t>
  </si>
  <si>
    <t>3M70200523010</t>
  </si>
  <si>
    <t>sc=96kom</t>
  </si>
  <si>
    <t>sc/sc=96kom</t>
  </si>
  <si>
    <t>intraoralni nastavek, orig pak a 96</t>
  </si>
  <si>
    <t>RO450.211</t>
  </si>
  <si>
    <t>kom/sc=10kom</t>
  </si>
  <si>
    <t>sc.    /sc=100kom</t>
  </si>
  <si>
    <t>Nitka Super flos, orig paka</t>
  </si>
  <si>
    <t>BE485</t>
  </si>
  <si>
    <t>Nitka zobna navadna povoščena, orig pak a 50m</t>
  </si>
  <si>
    <t>Obloga hidrokapilarna, nelepljiva  10x10 cm  (kot npr. Alione non- adhesive ali enakovredna)</t>
  </si>
  <si>
    <t xml:space="preserve">Obloga iz poliuretanske pene, nelepljiva  10x10cm   (kot npr. Allevyn non-adhesive ali enakovredna) </t>
  </si>
  <si>
    <t>Obloga hidrokapilarna, nelepljiva  12,5x12,5 cm  (kot npr. Alione non- adhesive ali enakovredna)</t>
  </si>
  <si>
    <t>Obloga iz poliuretanske pene, nelepljiva  15x15cm   (kot npr. Allevyn non-adhesive ali enakovredna)</t>
  </si>
  <si>
    <t>Obloga iz poliuretanske pene, debela, lepljiva  17,5x17,5cm                     (kot npr. Allevyn  adhesive ali enakovredna)</t>
  </si>
  <si>
    <t>Obloga iz poliuretanske pene, nelepljiva  20x20cm                                          (kot npr. Allevyn non-adhesive ali enakovredna)</t>
  </si>
  <si>
    <t>Obloga s hidrogelom, nelepljiva  10x10cm       (kot npr. Intrasite comformable ali enakovredna)</t>
  </si>
  <si>
    <t>40-9005-040</t>
  </si>
  <si>
    <t>ENDOFIX ORAL  II8.5-10</t>
  </si>
  <si>
    <t>rola/KOS</t>
  </si>
  <si>
    <t>SONY</t>
  </si>
  <si>
    <t>PAPIR REG.TERMO SONY UPP110HG 110X18 UZ</t>
  </si>
  <si>
    <t>MITSUBISHI</t>
  </si>
  <si>
    <t>PAPIR REG. MITSHUBISHI K65HM 110X20</t>
  </si>
  <si>
    <t>sc. /SC</t>
  </si>
  <si>
    <t>FILTRI BAKTERIOLOŠKI 1944 A70       INTS</t>
  </si>
  <si>
    <t>M3-00-4</t>
  </si>
  <si>
    <t>FILTER ZA INHALATOR 04, 03 IN ASPIRATORJ</t>
  </si>
  <si>
    <t>s&amp;N</t>
  </si>
  <si>
    <t>VISITRAK GRID /MREŽA/ ZA SPREM.VEL.R.A50</t>
  </si>
  <si>
    <t>FOLIJA ZAŠČITNA 140X200 SREBRNO/ZLATA</t>
  </si>
  <si>
    <t>1505 131</t>
  </si>
  <si>
    <t>tuba/KOS</t>
  </si>
  <si>
    <t>GEL 260 GR</t>
  </si>
  <si>
    <t>GEL 1000 ML                    KAMELEON</t>
  </si>
  <si>
    <t>GEL 250 ML                     KAMELEON</t>
  </si>
  <si>
    <t>1502 212</t>
  </si>
  <si>
    <t>zav./KOS</t>
  </si>
  <si>
    <t>SPUŽVA VELIKA RUM. ZA GUMI EL. 8X11,5</t>
  </si>
  <si>
    <t>1502 306</t>
  </si>
  <si>
    <t>SPUŽVA ZA VAK. EL. FI 90-(85MM) DEB. 26 MM</t>
  </si>
  <si>
    <t>1502 305</t>
  </si>
  <si>
    <t>SPUŽVA ZA VAK. EL. FI 60-(55MM) DEB. 26 MM</t>
  </si>
  <si>
    <t>TRANSOFIX KRAJŠI    003447         BRAUN</t>
  </si>
  <si>
    <t>IGLA ZA STERN.IN ILIAK.ASP./INTRAOSAL/SH</t>
  </si>
  <si>
    <t>IGLE INJ. 1XUP G25 0,50 X 16MM NOV A100</t>
  </si>
  <si>
    <t>IGLE INJEK.EU L 0.60 X 25 MM TIK A100</t>
  </si>
  <si>
    <t>IGLE INJEK.EU L 0.70 X 50 MM TIK A100</t>
  </si>
  <si>
    <t>IGLE L 0.70 X 50 MM              A100 BD</t>
  </si>
  <si>
    <t>IGLE INJEK.EU L 0.70 X 38 MM TIK A100</t>
  </si>
  <si>
    <t>IGLE INJEK.EU L 0.80 X 38 MM TIK A100</t>
  </si>
  <si>
    <t>IGLE INJ. 1XUP G21 0,80 X 40MM NOV A100</t>
  </si>
  <si>
    <t>IGLE INJEK.EU L 0.90 X 50 MM TIK A100</t>
  </si>
  <si>
    <t>IGLE L 0.45 X 13 MM              A100 BD</t>
  </si>
  <si>
    <t>IGLE INJ. 1XUP G27 0,40 X 12MM NOV A100</t>
  </si>
  <si>
    <t>IGLA INJ. ZA 1XUP 0,70 X 40 MM TIK A100</t>
  </si>
  <si>
    <t>IGLE INJEK.EU L 0.80 X 50 MM TIK A100</t>
  </si>
  <si>
    <t>IGLE INJEK.EU L 1.20 X 50 MM TIK A100</t>
  </si>
  <si>
    <t>IGLE INJ. 1XUP G18 1,20 X 40MM NOV A100</t>
  </si>
  <si>
    <t>394200/397015</t>
  </si>
  <si>
    <t>IGLA TRANSFER 1XUP.STR. 397015        BD</t>
  </si>
  <si>
    <t>X53156</t>
  </si>
  <si>
    <t>EMG</t>
  </si>
  <si>
    <t>IGLA ZA EMG ZELENA  A25</t>
  </si>
  <si>
    <t>DC20</t>
  </si>
  <si>
    <t>WIPAK OY</t>
  </si>
  <si>
    <t>BOWIE&amp;DICK TESTNI PAKET A 20</t>
  </si>
  <si>
    <t>211-255</t>
  </si>
  <si>
    <t>kom/PAK</t>
  </si>
  <si>
    <t>TESTNI LISTIČI-SARŽNI-DCH5 A 500LIST.</t>
  </si>
  <si>
    <t>INDIKATOR ATTEST BIOL.PARNE STR.A100  3M</t>
  </si>
  <si>
    <t>2134MM</t>
  </si>
  <si>
    <t>kos/PAK</t>
  </si>
  <si>
    <t>THERMALOG"S"-COMPLAY A250-PARNA STR,  3M</t>
  </si>
  <si>
    <t>1222-6N</t>
  </si>
  <si>
    <t>INDIKATOR TRAK ZA KONTR.PARNE STR.    3M</t>
  </si>
  <si>
    <t>KANILA WITHDRAWAL FLOPRO LL        VIGGO</t>
  </si>
  <si>
    <t>KANILE I.V.VENFLON PRO 20 G 1.1X32 A50BD</t>
  </si>
  <si>
    <t>KANILA I.V. DVA VHOD.G22 0,8X25 TIK A50</t>
  </si>
  <si>
    <t>KANILA I.V. DVA VHOD.G24 0,7X19 TIK A50</t>
  </si>
  <si>
    <t>KANILA I.V. DVA VHOD.G18 1,2X45 TIK A50</t>
  </si>
  <si>
    <t>KANILA I.V. DVA VHOD.G17 1,4X45 TIK A50</t>
  </si>
  <si>
    <t>KANILA I.V. DVA VHOD.G16 1,6X45 TIK A50</t>
  </si>
  <si>
    <t>KANILA I.V. DVA VHOD.G20 1,0X32 TIK A50</t>
  </si>
  <si>
    <t>kom/ZAV</t>
  </si>
  <si>
    <t>NEGASOFT KAPA BARETA BEL.BOL.A100 RAFFIN</t>
  </si>
  <si>
    <t>KANILA NOSNA ZA KISIK 2.1M DOL.   PRIMED</t>
  </si>
  <si>
    <t>SECURMED SPA</t>
  </si>
  <si>
    <t>KATETER FOLEY SILIC.2P.RAPID,CH16 A10</t>
  </si>
  <si>
    <t>KATETER FOLEY SILIC.2P. RAPID CH18 A10</t>
  </si>
  <si>
    <t>KATETER FOLEY SILIC.2P. RAPID CH20 A10</t>
  </si>
  <si>
    <t>KATETER FOLEY SIL.2P.RADIP.10ML CH22 A10</t>
  </si>
  <si>
    <t>KATETER NELATON ŽEN.URI.CH 10 X 200 MM T</t>
  </si>
  <si>
    <t>KATETER FOLEY SILIC. LATEX 2P.BAL.15ML,CH12,A10</t>
  </si>
  <si>
    <t>kom/KOS</t>
  </si>
  <si>
    <t>KATETER NELATON MOŠKI CH 12 X 400 MM TIK</t>
  </si>
  <si>
    <t>SOLGRI</t>
  </si>
  <si>
    <t>PRESERVATIVI ADAPTA CONTROL FORTE 6+2 GR</t>
  </si>
  <si>
    <t>KRKA KOZMETIKA</t>
  </si>
  <si>
    <t>VITASKIN KREMA ZA ROKE 100 ML   KRKA</t>
  </si>
  <si>
    <t>098400SA</t>
  </si>
  <si>
    <t>NISSAN MEDICAL IND. LTD</t>
  </si>
  <si>
    <t>NEGASOFT KRPICE 30X40 NS A150     NISSAN</t>
  </si>
  <si>
    <t>BBR001</t>
  </si>
  <si>
    <t>CLINIPAK LIMITED GB</t>
  </si>
  <si>
    <t>ŠČETKE MODRE ZA INSTR.PLIESTR.ŠČET.Z NOS</t>
  </si>
  <si>
    <t>LANCETE MEDISENSE THIN (OPTIUM,PRECISEN..) A50</t>
  </si>
  <si>
    <t>LANCETA 2,2MM RUMENA 366355 BD A50</t>
  </si>
  <si>
    <t>070Q60S</t>
  </si>
  <si>
    <t>ALERGOPHARMA</t>
  </si>
  <si>
    <t>LANCETA PRICK ALERGOPHARMA A200</t>
  </si>
  <si>
    <t>LANCETE MICROLET ELITE/DEX/CONTOUR A25</t>
  </si>
  <si>
    <t xml:space="preserve"> sc./SC</t>
  </si>
  <si>
    <t>LANCETA 1,5MM (1,5MM) ZEL.GENIE BD A200</t>
  </si>
  <si>
    <t>LISTIČI GLUCOCARD 77502 ARKRAY A50</t>
  </si>
  <si>
    <t>HOLESTEROL ACCUTREND  ROCHE A25</t>
  </si>
  <si>
    <t>COMBUR 10 TEST M  ROCHE A100</t>
  </si>
  <si>
    <t>SENZOR TESTNI ASCENSIA AUTODISC DEX  A50</t>
  </si>
  <si>
    <t>SENZOR TESTNI OPTIUM PLUS G3 A50 MEDISEN</t>
  </si>
  <si>
    <t>SENZOR TESTNI ACCUCHEK COMPACT 3X17 TEST</t>
  </si>
  <si>
    <t>SENZOR ACCU CHEK ACTIVE   A50      ROCHE</t>
  </si>
  <si>
    <t>SENZOR TESTNI ASCENSIA ELITE  A50</t>
  </si>
  <si>
    <t>409526G</t>
  </si>
  <si>
    <t>POSODICA PP ZA SPUTUM STER. DELTALAB</t>
  </si>
  <si>
    <t>CIMPERMAN JANEZ</t>
  </si>
  <si>
    <t>LOPATICE ZA ODVZEM GINEK.BRISA A100METAL</t>
  </si>
  <si>
    <t>POSEBNA</t>
  </si>
  <si>
    <t>zav./ZAV</t>
  </si>
  <si>
    <t>LOPATICA ZA VAG.BRIS LESENA A100  CIMPER</t>
  </si>
  <si>
    <t>LESE.JE.</t>
  </si>
  <si>
    <t>LOPATICE ZA JEZIK LESENE A100     CIMPER</t>
  </si>
  <si>
    <t>KANILA MANDR.I.V.0,75X57 G18 ZEL TIK A50</t>
  </si>
  <si>
    <t>KANILA MANDR.I.V.0,55X37 G22 MOD TIK A50</t>
  </si>
  <si>
    <t>MASKA OBRAZNA ZA CPAP ODRASLA INTS</t>
  </si>
  <si>
    <t>MASKA ZA KISIK OHIO Z BALON.ODR.1007 HUD</t>
  </si>
  <si>
    <t>MASKA ZA KISIK OHIO OTROŠKA       HUDSON</t>
  </si>
  <si>
    <t>MASKA ZA KISIK S CEV.2.1M ZA ODR. HUDSON</t>
  </si>
  <si>
    <t>MASKA ZA KISIK S CEVKO 2.1M OTR.1042 HUD</t>
  </si>
  <si>
    <t>MASKA OHIO ODR Z DIHA.INDI. A20 1202INTS</t>
  </si>
  <si>
    <t>DM-012</t>
  </si>
  <si>
    <t>DROFENIK J.DIPL.ING.</t>
  </si>
  <si>
    <t>MASKA DIHALNA Z NEPOV.VENT.ŽEPNA EVI</t>
  </si>
  <si>
    <t>NEGASOFT MASKA Z/ELAST.ZELENA A50 RAFFIN</t>
  </si>
  <si>
    <t>MASKA ZA INH-04/03Z RAZPRŠIL.ZA OTR.1886</t>
  </si>
  <si>
    <t>MASKA ZA INH.Z RAZPRŠIL.ZA ODRASLE HUDSO</t>
  </si>
  <si>
    <t>VPD BLED</t>
  </si>
  <si>
    <t>LACTATE-PRO LISTIČI 220006 ZA ARKY A25</t>
  </si>
  <si>
    <t>METULJČEK ZEL 19MM 21G 367286   BD A50</t>
  </si>
  <si>
    <t>A0600104</t>
  </si>
  <si>
    <t>LAMBDA</t>
  </si>
  <si>
    <t>AQUAGENA MILO ZA SUHO K.BREZ VONJA  100G</t>
  </si>
  <si>
    <t>04000-800</t>
  </si>
  <si>
    <t>NASTAVKI ZA TER.THERMOSCAN PRO3/4000 A200</t>
  </si>
  <si>
    <t>07.031.00.000</t>
  </si>
  <si>
    <t>APOLLONIA</t>
  </si>
  <si>
    <t>NASTAVEK ZA ASPIRACIJO Z REG.ST.A100 DHL</t>
  </si>
  <si>
    <t>NASTAVKI ZA TERM.THERMOSCAN A 40   BRAUN</t>
  </si>
  <si>
    <t>sc./PAK</t>
  </si>
  <si>
    <t>VTG</t>
  </si>
  <si>
    <t>NASTAVEK SILIKONSKI ZA VTG(PAK A30KOS)</t>
  </si>
  <si>
    <t>SV50A</t>
  </si>
  <si>
    <t>sc./ZAV</t>
  </si>
  <si>
    <t>KIMBERLY - CLARK B. V.</t>
  </si>
  <si>
    <t>OČALA ZAŠČ.SAFEVIEW V KOMPL. K-C A10</t>
  </si>
  <si>
    <t>NOS UMETNI 1873 A25                 INTS</t>
  </si>
  <si>
    <t>31143160/30030/</t>
  </si>
  <si>
    <t>PODLOGA ZA GLAVO ZA INTUBACIJO</t>
  </si>
  <si>
    <t>OPORNICA KRAMARJEVA  60X 8 CM      ŠTRUC</t>
  </si>
  <si>
    <t>OPORNICA MAH 75X400X1 ZA ROKO MEHKA</t>
  </si>
  <si>
    <t>OPORNICA MAH 17X200X1T ZA PRST MEHKA</t>
  </si>
  <si>
    <t>OPORNICA MAH 17X300X1T ZA PRST MEHKA</t>
  </si>
  <si>
    <t>OPORNICA MAH 75X350X1 ZA ROKO MEHKA</t>
  </si>
  <si>
    <t>LA980010</t>
  </si>
  <si>
    <t>OVRATNICA PVC VRAT.STIFNECK SEL.LAERDAL</t>
  </si>
  <si>
    <t>LA980020</t>
  </si>
  <si>
    <t>OVRATNICA PVC STIFNECK SELECT OTROŠKA</t>
  </si>
  <si>
    <t>kos/ZAV</t>
  </si>
  <si>
    <t>PALČKE VATIRANE STERILNE 20CM A2    S.K.</t>
  </si>
  <si>
    <t>PALČKE KOBACAJ A100                  TSM</t>
  </si>
  <si>
    <t>JOD 30CM</t>
  </si>
  <si>
    <t>PALČKE ZA JOD 30 CM   A100        CIMPER</t>
  </si>
  <si>
    <t>JOD 50CM</t>
  </si>
  <si>
    <t>PALČKE ZA JOD 50 CM      A100     CIMPER</t>
  </si>
  <si>
    <t>zav /ZAV</t>
  </si>
  <si>
    <t>HELLIGE</t>
  </si>
  <si>
    <t>PAPIR REG. HELLIGE SMART 210X295X150L</t>
  </si>
  <si>
    <t>MARQUETE</t>
  </si>
  <si>
    <t>PAPIR REG. MARQUETTE MAC PC 108X23</t>
  </si>
  <si>
    <t>PAPIR EKG HELL.90X90X360L  MICROSMART</t>
  </si>
  <si>
    <t>pola/KOS</t>
  </si>
  <si>
    <t>PAPIR FILT.TEH. 580X580 5 H/N POLA FT2423580580 SART OMN</t>
  </si>
  <si>
    <t>CE60205</t>
  </si>
  <si>
    <t>PAPIR ROLA ZA PREGL. M. PL. 59CMX50M 2SL MODRA</t>
  </si>
  <si>
    <t>ECO LINE TISSUE</t>
  </si>
  <si>
    <t>rola/SC</t>
  </si>
  <si>
    <t>PAPIR ROLA ZA PREGL.MIZO-59CM X 50M A9</t>
  </si>
  <si>
    <t>F5053910</t>
  </si>
  <si>
    <t>rola /KOS</t>
  </si>
  <si>
    <t>PAPIR ROLA ZA PR.MIZO 39CM X 50M,2SL PLA</t>
  </si>
  <si>
    <t>HP</t>
  </si>
  <si>
    <t>PAPIR REG.HP CTG M1911A-9270-152X100X150</t>
  </si>
  <si>
    <t>PAPIR REG. HP 40451/3A/7A/C/D 50X30</t>
  </si>
  <si>
    <t>LIFEPACK</t>
  </si>
  <si>
    <t>PAPIR 108 X 20 ZA LIFEPACK 12</t>
  </si>
  <si>
    <t>SWWC1010</t>
  </si>
  <si>
    <t>WESTFIELD MEDICAL LTD</t>
  </si>
  <si>
    <t>PAPIR ZA STR.KREP BEL 100X100CM,A250 WES</t>
  </si>
  <si>
    <t>627000-000060</t>
  </si>
  <si>
    <t>RUESCH</t>
  </si>
  <si>
    <t>PESAR GUMI 60MM</t>
  </si>
  <si>
    <t>627000-000065</t>
  </si>
  <si>
    <t>PESAR GUMI 65MM</t>
  </si>
  <si>
    <t>Urinski lonček, sterilen</t>
  </si>
  <si>
    <t>VACUPETA SEDIKO</t>
  </si>
  <si>
    <t>SEDIMAS</t>
  </si>
  <si>
    <t>URICULT TRIO</t>
  </si>
  <si>
    <t>VACUPETA PIPETA</t>
  </si>
  <si>
    <t>PLASTEX</t>
  </si>
  <si>
    <t>Laboratorijska tehnika Burnik d.o.o.</t>
  </si>
  <si>
    <t>SN000809</t>
  </si>
  <si>
    <t>SN000796</t>
  </si>
  <si>
    <t>SN000797</t>
  </si>
  <si>
    <t>SN000044</t>
  </si>
  <si>
    <t>SN047573</t>
  </si>
  <si>
    <t>SN007456</t>
  </si>
  <si>
    <t>SN007457</t>
  </si>
  <si>
    <t>SN007461</t>
  </si>
  <si>
    <t>SN007064</t>
  </si>
  <si>
    <t>3392E</t>
  </si>
  <si>
    <t>3392S</t>
  </si>
  <si>
    <t>3346E</t>
  </si>
  <si>
    <t>IN001980</t>
  </si>
  <si>
    <t>SQ187631</t>
  </si>
  <si>
    <t>HA900744</t>
  </si>
  <si>
    <t>HA900855</t>
  </si>
  <si>
    <t>SN007459</t>
  </si>
  <si>
    <t>SA271500</t>
  </si>
  <si>
    <t>SA270600</t>
  </si>
  <si>
    <t>SA286080</t>
  </si>
  <si>
    <t>SA293400</t>
  </si>
  <si>
    <t>SA293200</t>
  </si>
  <si>
    <t>SA294000</t>
  </si>
  <si>
    <t>SA294310</t>
  </si>
  <si>
    <t>SA294410</t>
  </si>
  <si>
    <t>SA295000</t>
  </si>
  <si>
    <t>SA295410</t>
  </si>
  <si>
    <t>SA295610</t>
  </si>
  <si>
    <t>SA295210</t>
  </si>
  <si>
    <t>SA291010</t>
  </si>
  <si>
    <t>SA292005</t>
  </si>
  <si>
    <t>SA290510</t>
  </si>
  <si>
    <t>SA290710</t>
  </si>
  <si>
    <t>SA285580</t>
  </si>
  <si>
    <t>MP454736</t>
  </si>
  <si>
    <t>FZ971010</t>
  </si>
  <si>
    <t>SA370500</t>
  </si>
  <si>
    <t>SA371500</t>
  </si>
  <si>
    <t>SP000840</t>
  </si>
  <si>
    <t>SP000844</t>
  </si>
  <si>
    <t>TO016072</t>
  </si>
  <si>
    <t>HA609821</t>
  </si>
  <si>
    <t>SMITH&amp;NEPHEW</t>
  </si>
  <si>
    <t>ACTICOAT 7 15X15</t>
  </si>
  <si>
    <t>JOHNSON&amp;JOHNSON</t>
  </si>
  <si>
    <t>ACTISORB PLUS 10,5X10,5</t>
  </si>
  <si>
    <t>COLOPLAST</t>
  </si>
  <si>
    <t>ALIONE AD. 12,5X12,5</t>
  </si>
  <si>
    <t>ALIONE AD. 20X20</t>
  </si>
  <si>
    <t>ALIONE AD. 10X10</t>
  </si>
  <si>
    <t>ALLEVYN PLUS CAVITY 10X10</t>
  </si>
  <si>
    <t>BACTIGRAS 15X20</t>
  </si>
  <si>
    <t>LEVTRADE</t>
  </si>
  <si>
    <t>BURNSHIELD 120X160</t>
  </si>
  <si>
    <t>BURNSHIELD 20X20</t>
  </si>
  <si>
    <t>BURNSHIELD 60X40</t>
  </si>
  <si>
    <t>CARBONET 10X10</t>
  </si>
  <si>
    <t>3M</t>
  </si>
  <si>
    <t>SCA</t>
  </si>
  <si>
    <t>COMFEEL PLUS TANKA 20X20</t>
  </si>
  <si>
    <t>COMFEEL PLUS TANKA 15X15</t>
  </si>
  <si>
    <t>PROMOGRAN 123CM2</t>
  </si>
  <si>
    <t>CONVATEC</t>
  </si>
  <si>
    <t>GRANUGEL 15G</t>
  </si>
  <si>
    <t>GRASSOLIND 10X20</t>
  </si>
  <si>
    <t>HYDROSORB 10X10</t>
  </si>
  <si>
    <t>HYDROSORB 20X20</t>
  </si>
  <si>
    <t>INADINE 5X5</t>
  </si>
  <si>
    <t>INADINE 9,5X9,5</t>
  </si>
  <si>
    <t>INTRASITE GEL 15G</t>
  </si>
  <si>
    <t>JELONET 10X40</t>
  </si>
  <si>
    <t>MEPORE FILM 10X25</t>
  </si>
  <si>
    <t>MEPORE FILM 15X20</t>
  </si>
  <si>
    <t>MESALT 10X10</t>
  </si>
  <si>
    <t>MEPIFORM 10X18</t>
  </si>
  <si>
    <t>MEPIFORM 5X7,5</t>
  </si>
  <si>
    <t>MEPITEL 10X18</t>
  </si>
  <si>
    <t>MEPITEL 20X30</t>
  </si>
  <si>
    <t>MEPITEL 5X7,5</t>
  </si>
  <si>
    <t>MEPITEL 7,5X10</t>
  </si>
  <si>
    <t>MESALT 5X5</t>
  </si>
  <si>
    <t>BRAUN</t>
  </si>
  <si>
    <t>FARMAC-ZABBAN</t>
  </si>
  <si>
    <t>NORMLGEL 5G</t>
  </si>
  <si>
    <t>NORMLGEL 15G</t>
  </si>
  <si>
    <t>PLASTOD</t>
  </si>
  <si>
    <t>OPSITE SPRAY 100ML</t>
  </si>
  <si>
    <t>OPSITE SPRAY 240ML</t>
  </si>
  <si>
    <t>HYPERGEL 15G</t>
  </si>
  <si>
    <t>SORBION</t>
  </si>
  <si>
    <t>Cardiac Myoglobin quanti. 1x20</t>
  </si>
  <si>
    <t>Cardiac Trop T Control  2x1</t>
  </si>
  <si>
    <t>Cardiac Trop T quanti. 1x10</t>
  </si>
  <si>
    <t>Control set RF II L/H 2(2x1)</t>
  </si>
  <si>
    <t>GGT IFCC 12X50, 6X22</t>
  </si>
  <si>
    <t>HDL-C plus 2.gen 6x48, 3x35</t>
  </si>
  <si>
    <t>Hemolyz. Reagent (HbA1c) 1000ml</t>
  </si>
  <si>
    <t>Hitachi sample cups 250</t>
  </si>
  <si>
    <t>LDH L-----P (37) R1 6x48ml, R2 6x11ml</t>
  </si>
  <si>
    <t>Pirodoksal -5P 25tbl</t>
  </si>
  <si>
    <t>PN Protein 3x1ml  QCS</t>
  </si>
  <si>
    <t>PP Protein 3x1ml   QCS</t>
  </si>
  <si>
    <t>Precinorm L  4x3ml</t>
  </si>
  <si>
    <t>Precinorm PUC 4x3ml</t>
  </si>
  <si>
    <t xml:space="preserve">Precinorm U QCS 20x5ml </t>
  </si>
  <si>
    <t>Precipath HDL/LDL  4x3ml</t>
  </si>
  <si>
    <t>Precipath PUC 4x3ml</t>
  </si>
  <si>
    <t>Precipath U QCS  20x5ml</t>
  </si>
  <si>
    <t>RF R1=6x19ml, R2=6x7 ml</t>
  </si>
  <si>
    <t>Triglycerides GPO-PAPs1 18x50</t>
  </si>
  <si>
    <t>Urati 12x50, 6x20</t>
  </si>
  <si>
    <t>Urea 6x40, 3x49</t>
  </si>
  <si>
    <t xml:space="preserve">Posoda za zbiranje 24-urnega urina </t>
  </si>
  <si>
    <t xml:space="preserve">Sedimas pipeta a 500 </t>
  </si>
  <si>
    <t>proizvajalca</t>
  </si>
  <si>
    <t>Navesti ime</t>
  </si>
  <si>
    <t xml:space="preserve"> blaga</t>
  </si>
  <si>
    <t xml:space="preserve">Komercialni naziv </t>
  </si>
  <si>
    <t xml:space="preserve">Povoj elastični 8x5 cm    </t>
  </si>
  <si>
    <t>CK -IFCC(37) R1 12x22,R2 6x10ml</t>
  </si>
  <si>
    <t xml:space="preserve">Creatinin - Jaffe  12x50,6x22ml    </t>
  </si>
  <si>
    <t>Obkladek sterilni + odeja za prvo pomoč pri opeklinah prepojen z gelom na vodni osnovi  120x160cm   (kot npr. Brulstop ali Burnfhield ali enakovredno)</t>
  </si>
  <si>
    <t>Obkladek sterilni + odeja za prvo pomoč pri opeklinah prepojen z gelom na vodni osnovi 60x40cm    (kot npr. Brulstop ali Burnfhield ali enakovredno)</t>
  </si>
  <si>
    <t xml:space="preserve">Obloga hidrogelna, brez lepljivega roba  10x10 cm    (kot npr. Hydrosorb ali enakovredna)   </t>
  </si>
  <si>
    <t>Skupaj material za nego ran:</t>
  </si>
  <si>
    <t xml:space="preserve">Epruveta biokem. gel 2-4ml, plastična  /dimenzija epruvete glede na zahtevan volumen/  </t>
  </si>
  <si>
    <t xml:space="preserve">Hemo.pac.spec.  (test za dokazovanje okultne krvi v blatu - specifični imunološki test), testna ploščica        </t>
  </si>
  <si>
    <t>Hitri tropT test  (semikvantitativni test na testni ploščici)</t>
  </si>
  <si>
    <t xml:space="preserve">Monotest, testna ploščica  </t>
  </si>
  <si>
    <t xml:space="preserve">Multi4drug  BZO/COC/MOP/MDMA, testna ploščica   </t>
  </si>
  <si>
    <t xml:space="preserve">Multi4drug  MET/COC/POI/THC, testna ploščica  </t>
  </si>
  <si>
    <t>Multistix 10 za Clinitek</t>
  </si>
  <si>
    <t xml:space="preserve">Strept /kontrolni material/, strip     </t>
  </si>
  <si>
    <r>
      <t>Stojala PVC za epruvete</t>
    </r>
    <r>
      <rPr>
        <sz val="12"/>
        <rFont val="Arial CE"/>
        <family val="0"/>
      </rPr>
      <t xml:space="preserve"> </t>
    </r>
    <r>
      <rPr>
        <sz val="14"/>
        <rFont val="Calibri"/>
        <family val="2"/>
      </rPr>
      <t>ø</t>
    </r>
    <r>
      <rPr>
        <sz val="11"/>
        <rFont val="Calibri"/>
        <family val="2"/>
      </rPr>
      <t xml:space="preserve">16 za 60 epruvet </t>
    </r>
    <r>
      <rPr>
        <sz val="10"/>
        <rFont val="Arial"/>
        <family val="2"/>
      </rPr>
      <t xml:space="preserve"> </t>
    </r>
  </si>
  <si>
    <t>Combur M 10   100 testov</t>
  </si>
  <si>
    <t>Control test M   50T</t>
  </si>
  <si>
    <t>Report form Miditron M  5x1000, 6x12cm</t>
  </si>
  <si>
    <t xml:space="preserve">Termo printer paper Miditron  57mmx30m  A5rol  </t>
  </si>
  <si>
    <t>Zbiralec za Combur A30</t>
  </si>
  <si>
    <t>Roche</t>
  </si>
  <si>
    <t>D366005</t>
  </si>
  <si>
    <t>D369032</t>
  </si>
  <si>
    <t>D367957</t>
  </si>
  <si>
    <t>D367955</t>
  </si>
  <si>
    <t>D367740</t>
  </si>
  <si>
    <t>D368841</t>
  </si>
  <si>
    <t>D368857</t>
  </si>
  <si>
    <t>D367864</t>
  </si>
  <si>
    <t>D363047</t>
  </si>
  <si>
    <t>D367684</t>
  </si>
  <si>
    <t>D360213</t>
  </si>
  <si>
    <t>D360215</t>
  </si>
  <si>
    <t>D366584</t>
  </si>
  <si>
    <t>D367286</t>
  </si>
  <si>
    <t>D365968</t>
  </si>
  <si>
    <t>D365975</t>
  </si>
  <si>
    <t>D367218</t>
  </si>
  <si>
    <t>BD</t>
  </si>
  <si>
    <t>EPR.BIKE.PLUS 4 ML RDEČA 13x75mm</t>
  </si>
  <si>
    <t>EPR.BIO.GEL CA3,5ML RUMEN.PL13x75mm</t>
  </si>
  <si>
    <t>EPR.BIOK. GELII CA PL 5ML 13X100mm</t>
  </si>
  <si>
    <t>EPR.SED.ERI. Nacit. 1,6ML 13x75mm</t>
  </si>
  <si>
    <t>EPR.KRV.SL.K2EDTA 2ML PL.13x75mm</t>
  </si>
  <si>
    <t>EPR.KRV.SL.K3EDTA 3ML PL 13X75mm</t>
  </si>
  <si>
    <t>EP.KRV.SL.K2EDTA6ML LILA PL13x100mm</t>
  </si>
  <si>
    <t>EPR.KOAG.Nacit.0.109M 1,8ml 13x75mm</t>
  </si>
  <si>
    <t>EPR.PLAZMA LiHep.5ML ZELENA 13x75mm</t>
  </si>
  <si>
    <t>IGLA Z VENTILOM 0,8x38mm 21G ZELENA</t>
  </si>
  <si>
    <t>IGLA Z VENTILOM 0,9x38mm 20G RUMENA</t>
  </si>
  <si>
    <t>LANCETE GENIE REZILO 1X1,5 ROZA</t>
  </si>
  <si>
    <t>METULJČEK SAFETY-LOK 21G 0,8mm 30CM</t>
  </si>
  <si>
    <t>MICROTAINER EPR.BIO.CA GEL400-600ul</t>
  </si>
  <si>
    <t>MICROTAINER EPR.K2EDTA INTEG.LIJ.</t>
  </si>
  <si>
    <t>ŽILNA PREVEZA BREZ LATEKSA PATENT</t>
  </si>
  <si>
    <t>4.02.1.6+8.01.1.6</t>
  </si>
  <si>
    <t>KOS</t>
  </si>
  <si>
    <t>PAK</t>
  </si>
  <si>
    <t>7780-12</t>
  </si>
  <si>
    <t>L 100 ML</t>
  </si>
  <si>
    <t>L 200 ML</t>
  </si>
  <si>
    <t>2.03.1.5</t>
  </si>
  <si>
    <t>2.04.1.5</t>
  </si>
  <si>
    <t>990/2424</t>
  </si>
  <si>
    <t>KOM</t>
  </si>
  <si>
    <t>1059-01</t>
  </si>
  <si>
    <t>3.03.1.7</t>
  </si>
  <si>
    <t>3.01.1.6</t>
  </si>
  <si>
    <t>565-03</t>
  </si>
  <si>
    <t>6.01.9.1P</t>
  </si>
  <si>
    <t>3.02.1.7</t>
  </si>
  <si>
    <t>KABE</t>
  </si>
  <si>
    <t>BRAND</t>
  </si>
  <si>
    <t>LABORPLAST</t>
  </si>
  <si>
    <t>KOZAREC PVC 1 DCL</t>
  </si>
  <si>
    <t>KOZAREC PVC 2 DCL</t>
  </si>
  <si>
    <t>WÖRL</t>
  </si>
  <si>
    <t>Nastavki za pipete-rumeni</t>
  </si>
  <si>
    <t>Nastavki za pipete-modri</t>
  </si>
  <si>
    <t>PARASEP MINI EPRUVETA</t>
  </si>
  <si>
    <t>GAMA</t>
  </si>
  <si>
    <t>Paster pipeta 1 ml</t>
  </si>
  <si>
    <t>GREINER</t>
  </si>
  <si>
    <t>Urine Container</t>
  </si>
  <si>
    <t>Urinski lonček, nesterilen</t>
  </si>
  <si>
    <t xml:space="preserve">Fuji varnish a 10 g   ali enakovredno                 </t>
  </si>
  <si>
    <t xml:space="preserve">Heliobond a 6 g  ali enakovredno                  </t>
  </si>
  <si>
    <t xml:space="preserve">Helioseal F, komplet 5 X 1,25 g, tube ali enakovredno                     </t>
  </si>
  <si>
    <t>Igka keer a 6 kom (0.8;,0,10:1,2,3,4,…..              25 mm  /na razpolago vse velikosti/</t>
  </si>
  <si>
    <t>Igka keer a 6 kom (1,2,3,4,…..              21 mm   /na razpolago vse velikosti/</t>
  </si>
  <si>
    <t>Igka keer a 6 kom (1,2,3,4,…..              28 mm   /na razpolago vse velikosti/</t>
  </si>
  <si>
    <t>Igla unifeil,a 6 kom 1,2,3,4……  /na razpolago vse velikosti/</t>
  </si>
  <si>
    <t xml:space="preserve">Incides nak.p. a 100 ali enakovredno        </t>
  </si>
  <si>
    <t xml:space="preserve">Incides robčki s plast.doza, a100 ali enakovredno  </t>
  </si>
  <si>
    <t xml:space="preserve">Incidin liq 1000 ml ali enakovredno </t>
  </si>
  <si>
    <t xml:space="preserve">Ključ barvni Cromaskop  ali enakovredno                 </t>
  </si>
  <si>
    <t xml:space="preserve">Maske z gumico, a 50 kom               </t>
  </si>
  <si>
    <t>Monobond S ali enakovredno  a 5 g</t>
  </si>
  <si>
    <t xml:space="preserve">Na hipoklorid 2 % stabiliziran v gelu, brizga a 4 g ali enakovredno </t>
  </si>
  <si>
    <t xml:space="preserve">Nitka superflos a 50 kom ali enakovredno                </t>
  </si>
  <si>
    <t xml:space="preserve">Omnimatrix, celuloidne a48 kom ali enakovredno                    </t>
  </si>
  <si>
    <t xml:space="preserve">Omnimatrix, kovinske, molarske a48 kom ali enakovredno                   </t>
  </si>
  <si>
    <t xml:space="preserve">Omnimatrix, kovinske, premol. a48 kom ali enakovredno                </t>
  </si>
  <si>
    <t xml:space="preserve">Obliž sterilen za brezšivno zapiranje ran 12x100 mm   6/1   (kot npr. Steri Strip ali enakovreden)   </t>
  </si>
  <si>
    <t>Obliž sterilen za brezšivno zapiranje ran 6x38mm  6/1   (kot npr. Steri Strip ali enakovredno)</t>
  </si>
  <si>
    <t xml:space="preserve">Obloga alginatna  5x5 cm                                               (kot npr. SeaSorb Soft ali enakovredna)  </t>
  </si>
  <si>
    <t xml:space="preserve">Obloga (polnilo) iz poliuretanske pene  10x10 cm    (kot npr. Allevyn Plus Cavity ali enakovredna) </t>
  </si>
  <si>
    <t>Obloga  15 x 15cm, hidrokoloidna   (kot npr. Supra-sorb H ali enakovredna)</t>
  </si>
  <si>
    <t xml:space="preserve">Obloga, poliuretanska pena, nelepljiva  20x20 cm                                            (kot npr. Biatain ali enakovredna)   </t>
  </si>
  <si>
    <t xml:space="preserve">Obloga, alginatna,  15x15 cm                                         (kot npr. SeaSorb Soft  ali enakovredna)  </t>
  </si>
  <si>
    <t>Obloga alginatna,  24-urna z Ringerjevo raztopino  10x10cm,  sterilna  (kot npr. Tenderwet 24  ali enakovredna)</t>
  </si>
  <si>
    <t xml:space="preserve">Obloga  alginatna, 24-urna  z Ringerjevo raztopino  4 x7cm, sterilna                     (kot npr. Tenderwet 24 active  ali enakovredna) </t>
  </si>
  <si>
    <r>
      <t xml:space="preserve">Obloga alginatna,  24-urna  </t>
    </r>
    <r>
      <rPr>
        <sz val="12"/>
        <rFont val="Calibri"/>
        <family val="2"/>
      </rPr>
      <t>ø</t>
    </r>
    <r>
      <rPr>
        <sz val="9"/>
        <rFont val="Arial CE"/>
        <family val="2"/>
      </rPr>
      <t>5,5cm z Ringerjevo raztopino, sterilna  (kot npr. Tenderwet 24  ali enakovredna)</t>
    </r>
  </si>
  <si>
    <t>Obloga  alginatna,  24-urna                      7,5x 20cm  z Ringerjevo raztopino, sterilna  (kot npr. Tenderwet 24 active   ali enakovredna)</t>
  </si>
  <si>
    <t>Obloga  alginatna,  24-urna 7,5x7,5cm  sterilna   z Ringerjevo raztopino  (kot npr. Tenderwet 24  ali enakovredna)</t>
  </si>
  <si>
    <t xml:space="preserve">Polnilo alginatno  3x44cm     (kot npr. SeaSorb Soft ali enakovredno)  </t>
  </si>
  <si>
    <t>NOBA RUDAVLIES 30CM x 10M</t>
  </si>
  <si>
    <t>NOBA RUDAVLIES  5CM x 10M</t>
  </si>
  <si>
    <t>GINEKOLOŠKA TAMPONADA 115X5CM</t>
  </si>
  <si>
    <t>NOBA TAMPON IZ GAZE ŠT.6/250 -877050</t>
  </si>
  <si>
    <t>NOBA TAMPON IZ GAZE ŠT.3/250 -877020</t>
  </si>
  <si>
    <t>NOBA TAMPON IZ GAZE ŠT.4/250 -877025</t>
  </si>
  <si>
    <t>NOBAMED NETKAN TAMPON ŠT.2/250-880020</t>
  </si>
  <si>
    <t>NOBA RUDAPORO DISP.9,14M X 1,25CM</t>
  </si>
  <si>
    <t>NOBA SANITETNA VATA 1KG V ROLI</t>
  </si>
  <si>
    <t>NOBA STANIČEVINA 37x57cm / 1KG</t>
  </si>
  <si>
    <t>VATIRANEC - GAZA 25CM x 15CM</t>
  </si>
  <si>
    <t>NOBASORB NETK.VATIR.10x20cm/50</t>
  </si>
  <si>
    <t>NOBASORB NETK.VATIR.15x25cm/50</t>
  </si>
  <si>
    <t>W03120</t>
  </si>
  <si>
    <t>Accucheck active glucose</t>
  </si>
  <si>
    <t>Dialab</t>
  </si>
  <si>
    <t>Troponin I cassette</t>
  </si>
  <si>
    <t>BZO-dipstick</t>
  </si>
  <si>
    <t>COC-dipstick</t>
  </si>
  <si>
    <t>MET-dipstick</t>
  </si>
  <si>
    <t>MOP-dipstick</t>
  </si>
  <si>
    <t>MTD-dipstick</t>
  </si>
  <si>
    <t>THC-dipstick</t>
  </si>
  <si>
    <t>080X388</t>
  </si>
  <si>
    <t>080X789</t>
  </si>
  <si>
    <t>050F565</t>
  </si>
  <si>
    <t>050F564</t>
  </si>
  <si>
    <t>080X664</t>
  </si>
  <si>
    <t>CLENZ 5L 8448222                COUL</t>
  </si>
  <si>
    <t>ACT DIFF PAK 8448344            COUL</t>
  </si>
  <si>
    <t>ISOTON III 20L 8448044          COUL</t>
  </si>
  <si>
    <t>LYSE S III DIFF 1L 8448155      COUL</t>
  </si>
  <si>
    <t>SCATTER PAK 8448099             COUL</t>
  </si>
  <si>
    <t>TO013004</t>
  </si>
  <si>
    <t>TO013005</t>
  </si>
  <si>
    <t>TO013006</t>
  </si>
  <si>
    <t>FZ971020</t>
  </si>
  <si>
    <t>FZ972030</t>
  </si>
  <si>
    <t>FZ135050</t>
  </si>
  <si>
    <t>FZ135075</t>
  </si>
  <si>
    <t>FZ135101</t>
  </si>
  <si>
    <t>FZ466102</t>
  </si>
  <si>
    <t>FZ466003</t>
  </si>
  <si>
    <t>FZ466006</t>
  </si>
  <si>
    <t>FZ466005</t>
  </si>
  <si>
    <t>FZ466004</t>
  </si>
  <si>
    <t>SP000282</t>
  </si>
  <si>
    <t>SA670900</t>
  </si>
  <si>
    <t>FZ962025</t>
  </si>
  <si>
    <t>FZ961525</t>
  </si>
  <si>
    <t>TO011606</t>
  </si>
  <si>
    <t>TO015302</t>
  </si>
  <si>
    <t>TO015621</t>
  </si>
  <si>
    <t>TO052740</t>
  </si>
  <si>
    <t>FARMAC ZABAN</t>
  </si>
  <si>
    <t>VATIRANEC 20X30 NTK.STR.</t>
  </si>
  <si>
    <t>MOLNLYCKE</t>
  </si>
  <si>
    <t>MESOFT 10X20</t>
  </si>
  <si>
    <t>KOMPRESA GAZA 7,5X7,5</t>
  </si>
  <si>
    <t>KOMPRESA GAZA 10X10</t>
  </si>
  <si>
    <t>KOMPRESA GAZA 5X5</t>
  </si>
  <si>
    <t>KOMPRESA 75X90</t>
  </si>
  <si>
    <t>KOMPRESA 50X60, ODP6X8</t>
  </si>
  <si>
    <t>MREŽICA ŠT.7 25M</t>
  </si>
  <si>
    <t>MREŽICA ŠT.2 50M</t>
  </si>
  <si>
    <t>TYTEX</t>
  </si>
  <si>
    <t>CAREFIX MREŽICA</t>
  </si>
  <si>
    <t>MREŽICA ŠT.8 25M</t>
  </si>
  <si>
    <t>MREŽICA ŠT 5 50M</t>
  </si>
  <si>
    <t>MREŽICA ŠT.4 50M</t>
  </si>
  <si>
    <t>MREŽICA ŠT.6</t>
  </si>
  <si>
    <t>MREŽICA ŠT.3</t>
  </si>
  <si>
    <t>MEPORE 15X9</t>
  </si>
  <si>
    <t>MEPORE 20X9</t>
  </si>
  <si>
    <t>MEPORE 6X7</t>
  </si>
  <si>
    <t>FARMAPLASTO BWT</t>
  </si>
  <si>
    <t>MEPORE 10X9</t>
  </si>
  <si>
    <t>OBLIŽ 7,2X5 HYD BWT TRANS</t>
  </si>
  <si>
    <t>OBLIŽ 10X6 HYD BWT TRANS</t>
  </si>
  <si>
    <t>OBLIŽ 10X10 HYD BWT TRANS</t>
  </si>
  <si>
    <t>OBLIŽ OKROGLI KOŽNI INJEKC</t>
  </si>
  <si>
    <t>OBLIŽ FARMAPLASTO 6,5X9,5 ODRASLI</t>
  </si>
  <si>
    <t>VATIRANEC NTK 10X15 NSTR</t>
  </si>
  <si>
    <t>VATIRANEC NTK 20X25 NSTR</t>
  </si>
  <si>
    <t>VATIRANEC NTK 15X25 NSTR</t>
  </si>
  <si>
    <t>VATIRANEC NTK 10X10 STR</t>
  </si>
  <si>
    <t>ELAST.MUL POVOJ 6X4</t>
  </si>
  <si>
    <t>ELAST.MUL POVOJ 8X4</t>
  </si>
  <si>
    <t>ELAST.MUL POVOJ 10X4</t>
  </si>
  <si>
    <t>BETASAN POV.KOŽ. 7,5X4,5</t>
  </si>
  <si>
    <t>VIVAFIT 10x10</t>
  </si>
  <si>
    <t>POVOJ 8X4,5 TRAJ.ELAST.</t>
  </si>
  <si>
    <t>POVOJ 10X4,5 TRAJ.ELAST.</t>
  </si>
  <si>
    <t>BOMB.EL.KREP POV.10X10</t>
  </si>
  <si>
    <t>BOMB.EL.KREP POV.10X4,5</t>
  </si>
  <si>
    <t>BOMB.EL.KREP POV.6X4,5</t>
  </si>
  <si>
    <t>BOMB.EL.KREP POV.8X4,5</t>
  </si>
  <si>
    <t>VIVALAST POVOJ 4X4M</t>
  </si>
  <si>
    <t>MUL POVOJ 6X4M</t>
  </si>
  <si>
    <t>MUL POVOJ 8X4M</t>
  </si>
  <si>
    <t>MUL POVOJ 5X4M</t>
  </si>
  <si>
    <t>TRIKOTNA RUTA</t>
  </si>
  <si>
    <t>SFH</t>
  </si>
  <si>
    <t>ASTERIE</t>
  </si>
  <si>
    <t>GIN.TAMP.115X5</t>
  </si>
  <si>
    <t>TAMP.IZ GAZE ŠT.6</t>
  </si>
  <si>
    <t>TAMP. IZ GAZE ŠT.3</t>
  </si>
  <si>
    <t>TAMP.IZ GAZE ŠT.4</t>
  </si>
  <si>
    <t>TAMPON NTK FI25</t>
  </si>
  <si>
    <t>BETAPORE TRAK 9,14X2,5Z OBEŠ</t>
  </si>
  <si>
    <t>BETAPORE TRAK 9,14X5Z OBEŠ</t>
  </si>
  <si>
    <t>BETAPORE TRAK 9,4X1,2Z OBEŠ</t>
  </si>
  <si>
    <t>MEFIX 10X10</t>
  </si>
  <si>
    <t>VATA 1000G SANITETNA</t>
  </si>
  <si>
    <t>BATIST</t>
  </si>
  <si>
    <t>VATA 1000G CELULOZNA</t>
  </si>
  <si>
    <t>KROGLICE VATE-TAMPONI</t>
  </si>
  <si>
    <t>VATIRANC NTK.NSTR. 15X25</t>
  </si>
  <si>
    <t>VATIRANEC NETK.NEST 15X10</t>
  </si>
  <si>
    <t>vivadent</t>
  </si>
  <si>
    <t>ADHESE REF.2X5G</t>
  </si>
  <si>
    <t>dentsply</t>
  </si>
  <si>
    <t>AH 26 60620101</t>
  </si>
  <si>
    <t>AH  PLUS  60620110</t>
  </si>
  <si>
    <t>SYSTEMP REF.210/A3</t>
  </si>
  <si>
    <t>gc</t>
  </si>
  <si>
    <t>cavex</t>
  </si>
  <si>
    <t>AL.CAVEX CA37 500G H</t>
  </si>
  <si>
    <t>AL.CAVEX ORTHO  500</t>
  </si>
  <si>
    <t>nordiska</t>
  </si>
  <si>
    <t>ANA 2000 X400 DOZ</t>
  </si>
  <si>
    <t>AMALCAP+ NON GAMA 1</t>
  </si>
  <si>
    <t>AMALCAP+ NON GAMA 2</t>
  </si>
  <si>
    <t>AMALCAP+ NON GAMA 3</t>
  </si>
  <si>
    <t>APEXIT PLUS 2X6G</t>
  </si>
  <si>
    <t>APERNYL 100 STYLI</t>
  </si>
  <si>
    <t>FUJI CAPS.pistola</t>
  </si>
  <si>
    <t>hager werken</t>
  </si>
  <si>
    <t>APLIKATOR 10-17 RUM.</t>
  </si>
  <si>
    <t>ARTEMIS A2 3G DEN.</t>
  </si>
  <si>
    <t>ARTEMIS A1 3G ENAMEL</t>
  </si>
  <si>
    <t>interdent</t>
  </si>
  <si>
    <t>ART.PAP.P100 BK57</t>
  </si>
  <si>
    <t>ART.PODKEV MODRA HW</t>
  </si>
  <si>
    <t>becht</t>
  </si>
  <si>
    <t>ASPHALIN TBL A10 554</t>
  </si>
  <si>
    <t>ASTROBRUSH 1KD</t>
  </si>
  <si>
    <t>BECHTOL  543</t>
  </si>
  <si>
    <t>IGLA BEUT.K 1-6 25MM</t>
  </si>
  <si>
    <t>hsw</t>
  </si>
  <si>
    <t>BRIZGA LUER 5ML HSW A100</t>
  </si>
  <si>
    <t>BRIZGA LUER 2ML HSW</t>
  </si>
  <si>
    <t>voco</t>
  </si>
  <si>
    <t>CALCIMOL LC 2X4G 1307</t>
  </si>
  <si>
    <t>lege artis</t>
  </si>
  <si>
    <t>CALCINASE  32301</t>
  </si>
  <si>
    <t>oco</t>
  </si>
  <si>
    <t>CALXYL-PLAVI LONCEK</t>
  </si>
  <si>
    <t>CALXYL SUSPENSION</t>
  </si>
  <si>
    <t>CALXYL V BRIZGI</t>
  </si>
  <si>
    <t>CAVIFIL INJEKTOR</t>
  </si>
  <si>
    <t>3m espe</t>
  </si>
  <si>
    <t>CAVIT W  LON^EK</t>
  </si>
  <si>
    <t>CAVIT W TUBA 4X</t>
  </si>
  <si>
    <t>CAVIT G LON 28GR</t>
  </si>
  <si>
    <t>CERVITEC 7x1,5 ml</t>
  </si>
  <si>
    <t>mar.lekarne</t>
  </si>
  <si>
    <t>SOL.CHLUMSKY -100g</t>
  </si>
  <si>
    <t>COMPOGL.F CAV.A1-20</t>
  </si>
  <si>
    <t>COMPOGL.FLOW CAV.A3</t>
  </si>
  <si>
    <t>COPIC 1X50 BELI</t>
  </si>
  <si>
    <t>DRZALO ZA COPIC  PVC</t>
  </si>
  <si>
    <t>SYSTEMP DESENSITIZER</t>
  </si>
  <si>
    <t>ecolab</t>
  </si>
  <si>
    <t>DOZATOR HH 1000ML</t>
  </si>
  <si>
    <t>DOZATOR HH 500ML</t>
  </si>
  <si>
    <t>DYCAL 13/11</t>
  </si>
  <si>
    <t>EDTA 18%</t>
  </si>
  <si>
    <t>EMAJL PREP.BLUE 5ml</t>
  </si>
  <si>
    <t>EXAFLEX PUTTY 2X500</t>
  </si>
  <si>
    <t>EXAMIX INJ NDS 2X48</t>
  </si>
  <si>
    <t>EXAMIX REG.NDS 2X48</t>
  </si>
  <si>
    <t>EXCITE SINGLE INTRO</t>
  </si>
  <si>
    <t>EXCITE DSC REG 5G</t>
  </si>
  <si>
    <t>EXCITE 5G</t>
  </si>
  <si>
    <t>FERMIT N 3X2,5G</t>
  </si>
  <si>
    <t>FLUOR PROTECT.20X0,4</t>
  </si>
  <si>
    <t>FOKALDRY -AHYD.</t>
  </si>
  <si>
    <t>dentaurum</t>
  </si>
  <si>
    <t>FOLIJA 075-100 PROZ.</t>
  </si>
  <si>
    <t>heraus kulzer</t>
  </si>
  <si>
    <t>FOSFAT CEMENT kpl</t>
  </si>
  <si>
    <t>FREZA CX251.O60G</t>
  </si>
  <si>
    <t>edenta</t>
  </si>
  <si>
    <t>FREZA KAR.6924.040</t>
  </si>
  <si>
    <t>FUJI COAT LC -WARN.</t>
  </si>
  <si>
    <t>FUJI LC II B3</t>
  </si>
  <si>
    <t>FUJI II LC A3,5 KAPS</t>
  </si>
  <si>
    <t>FUJI IX KAPS.A3 FAST</t>
  </si>
  <si>
    <t>FUJI IX PRAH A3,5</t>
  </si>
  <si>
    <t>FUJI IX TEK 6,4ML</t>
  </si>
  <si>
    <t>FUJI IX KAPS.A3</t>
  </si>
  <si>
    <t>FUJI LC II TEK.IMP</t>
  </si>
  <si>
    <t>FUJI COAT -VARN.</t>
  </si>
  <si>
    <t>tosama</t>
  </si>
  <si>
    <t>GAZA NEST. 10M</t>
  </si>
  <si>
    <t>VIVASTYLE PAC.KIT16%</t>
  </si>
  <si>
    <t>VIVASTYLE 30% REF.</t>
  </si>
  <si>
    <t>KETAC CEM MIKRO30+12</t>
  </si>
  <si>
    <t>CLEAN STAND AO268P 2</t>
  </si>
  <si>
    <t>CLEAN STAND AO268S</t>
  </si>
  <si>
    <t>zc</t>
  </si>
  <si>
    <t>REGISTRATOR UGRIZA 20</t>
  </si>
  <si>
    <t>POL.P.GUM.A A6 LECA</t>
  </si>
  <si>
    <t>POL.P.GUM.B A6 STOŽ</t>
  </si>
  <si>
    <t>POL.P.GUM.C A6 CASA</t>
  </si>
  <si>
    <t>POL.GUM.AS04 FG valj</t>
  </si>
  <si>
    <t>POL.GUM.AS01 FG ST</t>
  </si>
  <si>
    <t>POL.GUM.AS12 FG</t>
  </si>
  <si>
    <t>POL.GUM.AS16 RA</t>
  </si>
  <si>
    <t>POL.GUM.AS11 RA</t>
  </si>
  <si>
    <t>henry schein</t>
  </si>
  <si>
    <t>GUTAP.POENI 15 HS120</t>
  </si>
  <si>
    <t>GUTAP.POENI 1-6 HS</t>
  </si>
  <si>
    <t>GUTAP.POENI HS 7-12</t>
  </si>
  <si>
    <t>GUTAPERKA POENI XXF</t>
  </si>
  <si>
    <t>beiersdorf</t>
  </si>
  <si>
    <t>HANSAPLAST A 10</t>
  </si>
  <si>
    <t>hoffmann</t>
  </si>
  <si>
    <t>HARVARD  HT KPL</t>
  </si>
  <si>
    <t>HELIOBOND 5 ML</t>
  </si>
  <si>
    <t>HELIOMOLAR  A1 20</t>
  </si>
  <si>
    <t>HELIOSEAL F 5x1.25</t>
  </si>
  <si>
    <t>HELIOSIT ORTODONTIC</t>
  </si>
  <si>
    <t>roeko</t>
  </si>
  <si>
    <t>GELATAMP</t>
  </si>
  <si>
    <t>ultradent</t>
  </si>
  <si>
    <t>ULTRABLEND 1X1,2G</t>
  </si>
  <si>
    <t>diaswiss</t>
  </si>
  <si>
    <t>IGLA KERR 1-6 SW</t>
  </si>
  <si>
    <t>IGLA KERR 1-6 MAN</t>
  </si>
  <si>
    <t>IGLA KERR 15 29MM SW</t>
  </si>
  <si>
    <t>PILICA HEAD.1-6 SW</t>
  </si>
  <si>
    <t>PILICA HEAD.1-6 SW21</t>
  </si>
  <si>
    <t>maillefer</t>
  </si>
  <si>
    <t>PILICA HEAD.1-6.28MM</t>
  </si>
  <si>
    <t>PILICA MI[.REP.1-6</t>
  </si>
  <si>
    <t>tik</t>
  </si>
  <si>
    <t>IGLA 0,4X12</t>
  </si>
  <si>
    <t>IGLA 0,6X25 A100</t>
  </si>
  <si>
    <t>IGLA 0,45X16   100T</t>
  </si>
  <si>
    <t>IGLA 0,7X38</t>
  </si>
  <si>
    <t>IGLA 0,7X50 100</t>
  </si>
  <si>
    <t>vdw</t>
  </si>
  <si>
    <t>IGLA MILLER OKR.A10</t>
  </si>
  <si>
    <t>IGLA ZIVCNA SORT.</t>
  </si>
  <si>
    <t>IMPREGUM F KAT.15</t>
  </si>
  <si>
    <t>IMPREGUM F N</t>
  </si>
  <si>
    <t>occ</t>
  </si>
  <si>
    <t>PROSEPT ROB.REF. 120</t>
  </si>
  <si>
    <t>PROSEPT ROB.DOZA 120</t>
  </si>
  <si>
    <t>INCIDIN TEK.SPREJ</t>
  </si>
  <si>
    <t>KAMNI NEMONT HETLES</t>
  </si>
  <si>
    <t>CHROMASKOP</t>
  </si>
  <si>
    <t>ARTEMIS KLJUC ENAMEL</t>
  </si>
  <si>
    <t>TETRIC EVO B.KLJUC</t>
  </si>
  <si>
    <t>TETRIC EVOFLOV KLJUČ</t>
  </si>
  <si>
    <t>KOMPR.10X10 A100</t>
  </si>
  <si>
    <t>KOMPR.NEST.10X8</t>
  </si>
  <si>
    <t>KOMP.5X5 A100 NISSAN</t>
  </si>
  <si>
    <t>KOMP.N 7,5X7,5 A 100</t>
  </si>
  <si>
    <t>ZBIRALEC 4L SHARPS</t>
  </si>
  <si>
    <t>euronda</t>
  </si>
  <si>
    <t>KOZAREC PVC STER.</t>
  </si>
  <si>
    <t>KOZARCI PVC 1,6 DCL A100 BELI</t>
  </si>
  <si>
    <t>CASA OPAL 648</t>
  </si>
  <si>
    <t>LENTULO W 1-4 21mm</t>
  </si>
  <si>
    <t>LENTULO W 1-4 25MM</t>
  </si>
  <si>
    <t>LENTULO W25 21 B.VZM</t>
  </si>
  <si>
    <t>sankom</t>
  </si>
  <si>
    <t>LOPARČKI LESENI  A100</t>
  </si>
  <si>
    <t>polident</t>
  </si>
  <si>
    <t>LOPATICA PVC ORT Q10</t>
  </si>
  <si>
    <t>ZOB.ROL.DS 2 300GR</t>
  </si>
  <si>
    <t>ZOB.ROL.DS 3 300GR</t>
  </si>
  <si>
    <t>ZOB.ROL.DS 1 300GR</t>
  </si>
  <si>
    <t>MANDRELA W</t>
  </si>
  <si>
    <t>ulma</t>
  </si>
  <si>
    <t>MASKA EL.BELA UL 50</t>
  </si>
  <si>
    <t>MATR.IVORY MOL.[I</t>
  </si>
  <si>
    <t>MATR.IVORY PREM.</t>
  </si>
  <si>
    <t>MONOBOND S</t>
  </si>
  <si>
    <t>MONOPAQUE 210/A3</t>
  </si>
  <si>
    <t>FILE EZE 2X1,2ML</t>
  </si>
  <si>
    <t>HYPOCLORIT 100ML1047</t>
  </si>
  <si>
    <t>MESAL.INTRA NAST.3M</t>
  </si>
  <si>
    <t>SESAL.VEL.ROE 16 10K</t>
  </si>
  <si>
    <t>ZOBNA NITKA DENTO.FL</t>
  </si>
  <si>
    <t>ZOBNA NITKA PIAVE</t>
  </si>
  <si>
    <t xml:space="preserve">ZOBNA NIT JORDAN BELIL.EASY </t>
  </si>
  <si>
    <t>ODS.AL.GREENCLEAN 1K</t>
  </si>
  <si>
    <t>OGLED.ZOB.ds A12</t>
  </si>
  <si>
    <t>http://productcatalogue.hartmann.info/PHb2c/catalog/Z_setCurrentArea.do?Z_areaID=3EC01F732482E056E10000000A808F21</t>
  </si>
  <si>
    <t>http://productcatalogue.hartmann.info/PHb2c/catalog/Z_setCurrentArea.do?Z_areaID=3EC01F872482E056E10000000A808F21</t>
  </si>
  <si>
    <t>http://productcatalogue.hartmann.info/PHb2c/catalog/Z_setCurrentArea.do?Z_areaID=3EC01FE72482E056E10000000A808F21#articlegroups</t>
  </si>
  <si>
    <t>http://productcatalogue.hartmann.info/PHb2c/catalog/Z_setCurrentArea.do?Z_areaID=3EC020052482E056E10000000A808F21</t>
  </si>
  <si>
    <t>http://productcatalogue.hartmann.info/PHb2c/catalog/Z_setCurrentArea.do?Z_areaID=3EC0223B2482E056E10000000A808F21</t>
  </si>
  <si>
    <t>http://productcatalogue.hartmann.info/PHb2c/catalog/Z_setCurrentArea.do?Z_areaID=3EC01F992482E056E10000000A808F21</t>
  </si>
  <si>
    <t>http://www.jnjgateway.com/home.jhtml?loc=ZAENG&amp;page=viewContent&amp;contentId=09008b9880e0dca7&amp;parentId=09008b9880e0dd68</t>
  </si>
  <si>
    <t>http://www.jnjgateway.com/public/CAENG/BIOCLUSIVE_Brochure.pdf</t>
  </si>
  <si>
    <t>http://solutions.3m.com/wps/portal/3M/en_US/SH/SkinHealth/products/catalog/?PC_7_RJH9U5230GE3E02LECFTDQG2O7_nid=8HTM693HKFbeB385P3RT67gl</t>
  </si>
  <si>
    <t>http://solutions.3m.com/wps/portal/3M/en_US/SH/SkinHealth/brands/cavilon/?PC_7_RJH9U5230GE3E02LECFTDQGK06_nid=WDFGV5BFT5beB385P3RT67gl</t>
  </si>
  <si>
    <t>http://solutions.3m.com/wps/portal/3M/en_US/SH/SkinHealth/brands/cavilon/?PC_7_RJH9U5230GE3E02LECFTDQGK06_nid=WGG8L31D09beB385P3RT67gl</t>
  </si>
  <si>
    <t>http://www.vsm.si/files/granuflex.pdf</t>
  </si>
  <si>
    <t>http://www.vsm.si/files/kaltostat.pdf</t>
  </si>
  <si>
    <t>http://www.vsm.si/files/granugel.pdf</t>
  </si>
  <si>
    <t>http://www.jnjgateway.com/public/GBENG/INADINE%20Brochure%20PDF.pdf</t>
  </si>
  <si>
    <t>http://www.jnjgateway.com/home.jhtml?loc=GBENG&amp;page=viewContent&amp;contentId=09008b98804404a9&amp;parentId=09008b98804404c0</t>
  </si>
  <si>
    <t>Vrečke za avtoklav, orig pak a 100</t>
  </si>
  <si>
    <t>HERAEUS KULZER</t>
  </si>
  <si>
    <t>XANTOPREN MODER baza+katalizator</t>
  </si>
  <si>
    <t>interdentalne lesene zagozde, orig pak a 100kosov</t>
  </si>
  <si>
    <t>Zircopost, orig pak a 6</t>
  </si>
  <si>
    <t>Parapulpalni zatički, orig pak a 25</t>
  </si>
  <si>
    <t>Zlatolab T 66, orig pak a 5kg</t>
  </si>
  <si>
    <t>4x721, zobni tamponi, orig pak a 4x250g</t>
  </si>
  <si>
    <t>W&amp;H</t>
  </si>
  <si>
    <t>Žarnica za lux nasadne inštrumente</t>
  </si>
  <si>
    <t>AH 26</t>
  </si>
  <si>
    <t>OCC</t>
  </si>
  <si>
    <t>Calcinase</t>
  </si>
  <si>
    <t>Dentin Conditioner</t>
  </si>
  <si>
    <t>PAR</t>
  </si>
  <si>
    <t>DELTALAB</t>
  </si>
  <si>
    <t>NOVICO</t>
  </si>
  <si>
    <t>I JOŽEF STEFAN</t>
  </si>
  <si>
    <t>VENETEC</t>
  </si>
  <si>
    <t>WBM</t>
  </si>
  <si>
    <t>INTERSURGICAL</t>
  </si>
  <si>
    <t>VACUTECH</t>
  </si>
  <si>
    <t>S&amp;N</t>
  </si>
  <si>
    <t>NOVAK</t>
  </si>
  <si>
    <t>ISKRA MEDICAL</t>
  </si>
  <si>
    <t>KAMELEON</t>
  </si>
  <si>
    <t>IGLE INJ. 1XUP G23 0,60 X 25MM NOV A100</t>
  </si>
  <si>
    <t>WIPAK MEDICAL</t>
  </si>
  <si>
    <t>GKE</t>
  </si>
  <si>
    <t>BAYER</t>
  </si>
  <si>
    <t>ARKRAY</t>
  </si>
  <si>
    <t>ROCHE</t>
  </si>
  <si>
    <t>MEDISENSE</t>
  </si>
  <si>
    <t>HUDSON</t>
  </si>
  <si>
    <t>LAERDAL</t>
  </si>
  <si>
    <t>PANSEMENTS RAFFIN</t>
  </si>
  <si>
    <t>WELCH ALLYN (S+K)</t>
  </si>
  <si>
    <t>TYCO</t>
  </si>
  <si>
    <t>HROVAT ALOJZIJA</t>
  </si>
  <si>
    <t>SAN.KO.M.</t>
  </si>
  <si>
    <t>SARTORIUS</t>
  </si>
  <si>
    <t>EUROPAP</t>
  </si>
  <si>
    <t>W.RUESCH</t>
  </si>
  <si>
    <t>BASTOS VIEGAS</t>
  </si>
  <si>
    <t>KIMBERLY-CLARK EUROPE LTD.</t>
  </si>
  <si>
    <t>ANSELL</t>
  </si>
  <si>
    <t>BCI</t>
  </si>
  <si>
    <t>BIOPROD</t>
  </si>
  <si>
    <t>SCHILLER</t>
  </si>
  <si>
    <t>MERCK</t>
  </si>
  <si>
    <t>MENZEL</t>
  </si>
  <si>
    <t>ŽITNIK</t>
  </si>
  <si>
    <t>LEX</t>
  </si>
  <si>
    <t>GERATHERM</t>
  </si>
  <si>
    <t>PROSAN</t>
  </si>
  <si>
    <t>SCANDICARE</t>
  </si>
  <si>
    <t>AP MEDICAL</t>
  </si>
  <si>
    <t>BEIERSDORF</t>
  </si>
  <si>
    <t>PAUL HARTMANN</t>
  </si>
  <si>
    <t>ANIOS</t>
  </si>
  <si>
    <t>PLIVA</t>
  </si>
  <si>
    <t>L LJ GALENSKI LABORATORIJ</t>
  </si>
  <si>
    <t>ECOLAB</t>
  </si>
  <si>
    <t>BECKMAN COULTER</t>
  </si>
  <si>
    <t>ACON</t>
  </si>
  <si>
    <t>SARSTEDT</t>
  </si>
  <si>
    <t>NESAM</t>
  </si>
  <si>
    <t>BURNIK</t>
  </si>
  <si>
    <t>ORION</t>
  </si>
  <si>
    <t>KPL</t>
  </si>
  <si>
    <t>ZHERMACK</t>
  </si>
  <si>
    <t>PRODUITS DENTAIRES S.A.</t>
  </si>
  <si>
    <t>KERR</t>
  </si>
  <si>
    <t>KODENT</t>
  </si>
  <si>
    <t>PLURADENT</t>
  </si>
  <si>
    <t>B. BRAUN SURGICAL SA</t>
  </si>
  <si>
    <t>HAGER &amp; WERKEN</t>
  </si>
  <si>
    <t>ORAL B</t>
  </si>
  <si>
    <t>COLGATE</t>
  </si>
  <si>
    <t>BOHEMIA</t>
  </si>
  <si>
    <t>OMEGA DENT</t>
  </si>
  <si>
    <t>KAVO</t>
  </si>
  <si>
    <t>SUŠNIK</t>
  </si>
  <si>
    <t>Alkohol 80 %  A1l</t>
  </si>
  <si>
    <t>Benzin, medicinski</t>
  </si>
  <si>
    <t>DR. DEPPE</t>
  </si>
  <si>
    <t>DOZATOR 1000ML SPRAY</t>
  </si>
  <si>
    <t>OP SEPT</t>
  </si>
  <si>
    <t>IZOSAN G</t>
  </si>
  <si>
    <t>H2O2</t>
  </si>
  <si>
    <t>SEKUSEPT EXTRA N</t>
  </si>
  <si>
    <t>LOTIO LIND</t>
  </si>
  <si>
    <t>LOTIO MED</t>
  </si>
  <si>
    <t>Skinsept color</t>
  </si>
  <si>
    <t>OP DERM</t>
  </si>
  <si>
    <t>SPITADERM</t>
  </si>
  <si>
    <t>SPRAY INN</t>
  </si>
  <si>
    <t>TOP OFF</t>
  </si>
  <si>
    <t>WIP ANIOS</t>
  </si>
  <si>
    <t>STERILLIUM</t>
  </si>
  <si>
    <t>SEKUSEPT PULVER</t>
  </si>
  <si>
    <t>SEKUCID N</t>
  </si>
  <si>
    <t>ENDO STAR</t>
  </si>
  <si>
    <t>ZETA 1</t>
  </si>
  <si>
    <t>VAREKINA</t>
  </si>
  <si>
    <t>0155</t>
  </si>
  <si>
    <t>ADHESE</t>
  </si>
  <si>
    <t>DETRAY</t>
  </si>
  <si>
    <t>ELITE</t>
  </si>
  <si>
    <t>AKRILAT</t>
  </si>
  <si>
    <t>HYDROGUM</t>
  </si>
  <si>
    <t>ORTHOPRINT</t>
  </si>
  <si>
    <t>ANA 2000</t>
  </si>
  <si>
    <t>AMALCAP 3</t>
  </si>
  <si>
    <t>Apeksit</t>
  </si>
  <si>
    <t xml:space="preserve">Apernyl tbl </t>
  </si>
  <si>
    <t xml:space="preserve">Aplikator kapsul </t>
  </si>
  <si>
    <t>SELECTIV</t>
  </si>
  <si>
    <t>PROCLIN</t>
  </si>
  <si>
    <t>kompozit proclin</t>
  </si>
  <si>
    <t xml:space="preserve">Artemis , cavifil 10x0,25 </t>
  </si>
  <si>
    <t xml:space="preserve">Artikul. pap. lističi  12X10 lističv       </t>
  </si>
  <si>
    <t>Asfalin tbl , zavoj a 10 kom</t>
  </si>
  <si>
    <t>GIMA</t>
  </si>
  <si>
    <t>Astrobrusch polirna ščetka</t>
  </si>
  <si>
    <t>DR.DEPPE</t>
  </si>
  <si>
    <t xml:space="preserve">Calcimol </t>
  </si>
  <si>
    <t>CALXIL</t>
  </si>
  <si>
    <t xml:space="preserve">Calxyl   lonček </t>
  </si>
  <si>
    <t>Calxyl suspenzi</t>
  </si>
  <si>
    <t>Calxyl v brizgi ,</t>
  </si>
  <si>
    <t>Cavifil injector, a</t>
  </si>
  <si>
    <t>ESPE</t>
  </si>
  <si>
    <t xml:space="preserve">Cervitek, 7 X 1,5 ml   </t>
  </si>
  <si>
    <t xml:space="preserve">Chlumsky tek. 20 g  </t>
  </si>
  <si>
    <t xml:space="preserve">Dentin konditioner  a 25 g  </t>
  </si>
  <si>
    <t>VIVASENS TEKOČINA 4G</t>
  </si>
  <si>
    <t>Dozator, razpršilka za 1000 m</t>
  </si>
  <si>
    <t>DE TRAY</t>
  </si>
  <si>
    <t xml:space="preserve">Dycal kat in pasta 13/11; 24 g </t>
  </si>
  <si>
    <t>Email prep. gel, a 5 ml</t>
  </si>
  <si>
    <t>Excite refill 50 X 0,1g, single dose</t>
  </si>
  <si>
    <t xml:space="preserve">Excite SCD refill 50 X 0,1g, single dose </t>
  </si>
  <si>
    <t xml:space="preserve">Exite, lonček, 5 g, </t>
  </si>
  <si>
    <t>Fermit N , visoko, nizkoelastični v brizgi a4 g</t>
  </si>
  <si>
    <t xml:space="preserve">Fluorprot.single dose 20X 0,4 ml </t>
  </si>
  <si>
    <t>Focaldry a 50 ml</t>
  </si>
  <si>
    <t xml:space="preserve">Folija odtisna separacijska  </t>
  </si>
  <si>
    <t>DIAMIR</t>
  </si>
  <si>
    <t>Fuji coat liquid, a 5 g</t>
  </si>
  <si>
    <t>Fuji IX, fast, kapsule a 50kom (izbor barv !!)</t>
  </si>
  <si>
    <t xml:space="preserve">Fuji IX, prah 15 g </t>
  </si>
  <si>
    <t xml:space="preserve">Fuji IX, tekočina, 8 g </t>
  </si>
  <si>
    <t>Fuji IX,, kapsule a 50kom (izbor barv !!)</t>
  </si>
  <si>
    <t xml:space="preserve">Fuji plus,prah 15 g in tek 8 ml, </t>
  </si>
  <si>
    <t>Fuji tekočina II Lc improved, 8 g</t>
  </si>
  <si>
    <t xml:space="preserve">Fuji varnish a 10 g   </t>
  </si>
  <si>
    <t xml:space="preserve">Gaza   8X m2                      </t>
  </si>
  <si>
    <t>Gel za beljenje zob</t>
  </si>
  <si>
    <t xml:space="preserve">Gel za beljenje </t>
  </si>
  <si>
    <t>EVE</t>
  </si>
  <si>
    <t>HANZAPLAST</t>
  </si>
  <si>
    <t xml:space="preserve">Heliobond a 6 g </t>
  </si>
  <si>
    <t>Heliomolar tuba a 4g, razl. Barv</t>
  </si>
  <si>
    <t xml:space="preserve">Helioseal F, komplet 5 X 1,25 g, tube </t>
  </si>
  <si>
    <t>Heliosit ortodontic lepilo, a4 g, tube</t>
  </si>
  <si>
    <t>Hemostični gel v brizgi a 2x 4ml ml</t>
  </si>
  <si>
    <t>MANI</t>
  </si>
  <si>
    <t>Igla unifeil,a 6 kom 1,2,3,4…...</t>
  </si>
  <si>
    <t>CHEMIL</t>
  </si>
  <si>
    <t>Impregum katalizator, 15 ml</t>
  </si>
  <si>
    <t>Impregum s katalizatorjem 120/15 a</t>
  </si>
  <si>
    <t>top off</t>
  </si>
  <si>
    <t>spray in</t>
  </si>
  <si>
    <t xml:space="preserve">Ionoseal v brizgi   2 X 2 ml , brizga </t>
  </si>
  <si>
    <t xml:space="preserve">Kamni heatles   </t>
  </si>
  <si>
    <t xml:space="preserve">Ključ barvni Cromaskop  ali podobno                </t>
  </si>
  <si>
    <t>Ključ barvni za Artemis</t>
  </si>
  <si>
    <t xml:space="preserve">Bupreophine (BUP) strip testi </t>
  </si>
  <si>
    <t xml:space="preserve">Test urinski 6-panelni  MOP/COC/MDMA/MET/AMP/BZO </t>
  </si>
  <si>
    <t xml:space="preserve">Testi na slino SalivaScreen III </t>
  </si>
  <si>
    <t xml:space="preserve">Testi na slino SalivaScreen IV </t>
  </si>
  <si>
    <t>Epruveta 12x75 z zamaškom</t>
  </si>
  <si>
    <t xml:space="preserve">Epruveta monoveta/urin 10ml </t>
  </si>
  <si>
    <t xml:space="preserve">Epruveta za urin, steklena, konusna 1,5ml  </t>
  </si>
  <si>
    <t xml:space="preserve">Kozarci pvc 0,1l za urin  </t>
  </si>
  <si>
    <t xml:space="preserve">Kozarci pvc za urin   0.2 l       </t>
  </si>
  <si>
    <t>Nastavki za pipetiranje biološkega materiala 2-200ml</t>
  </si>
  <si>
    <t xml:space="preserve">Nastavki za pipetiranje biološkega materiala 50-1000ml </t>
  </si>
  <si>
    <t xml:space="preserve">Papirčki pH univerzal 0-14  </t>
  </si>
  <si>
    <t>Parasep epr.</t>
  </si>
  <si>
    <t xml:space="preserve">Omnimatrix, kovinske, premol. a48 kom </t>
  </si>
  <si>
    <t>Orbat tekočina a 20g</t>
  </si>
  <si>
    <t>bebi palčke</t>
  </si>
  <si>
    <t>Palčke lesene 15 cm, a 100 kom</t>
  </si>
  <si>
    <t xml:space="preserve">Papirnati poeni a 200 kom/15-40              </t>
  </si>
  <si>
    <t>Papirnati poeni a 200 kom/45-80</t>
  </si>
  <si>
    <t xml:space="preserve">Pasta polirna fina </t>
  </si>
  <si>
    <t>NUPRO</t>
  </si>
  <si>
    <t>pasta otroška</t>
  </si>
  <si>
    <t xml:space="preserve">Ploščica polirna, disci a 50 kom (XF, F, M, C) </t>
  </si>
  <si>
    <t xml:space="preserve">Posoda za sv. opal -frasator  8 cmX  fi 9 cm                </t>
  </si>
  <si>
    <t>Predpasnik za 1x uporabo  80X140</t>
  </si>
  <si>
    <t xml:space="preserve">Razkuževalnik,pos. iz  umetne masa  a 2000 ml                </t>
  </si>
  <si>
    <t>ALSTRING</t>
  </si>
  <si>
    <t xml:space="preserve">Retrakcijska tekočina tekočina a 20 ml                   </t>
  </si>
  <si>
    <t xml:space="preserve">Vrečke za steril. samolepljive 13x27 cm    </t>
  </si>
  <si>
    <t xml:space="preserve">Vrečke za steril. samolepljive 13x38 cm    </t>
  </si>
  <si>
    <t xml:space="preserve">Vrečke za steril.samolepljive 25x40 cm   </t>
  </si>
  <si>
    <t xml:space="preserve">Vrečke za steril.samolepljive 30x45cm    </t>
  </si>
  <si>
    <t xml:space="preserve">Zamašek za kateter  </t>
  </si>
  <si>
    <t xml:space="preserve">Kompresa   očesna  fi 6 cm  </t>
  </si>
  <si>
    <t>Komprese - vatiranci, sterilne za 1x uporabo 10x20 cm                                                                                                           (kot npr. Negasoft sorb ali enakovredne)</t>
  </si>
  <si>
    <t>Komprese - vatiranci, sterilne za 1xuporabo  20x30 cm                                                                              (kot npr. Negasoft sorb ali enakovredne)</t>
  </si>
  <si>
    <t>Sredstvo pripravljeno za takojšnjo in končno razkuževanje instrumentov    a5l  (kot npr. Sekucid N ali enakovredno)</t>
  </si>
  <si>
    <t>Loparčki za odvzem brisa  PAPA - podalj. rožiček    (kot npr. Rupar ali enakovredni)</t>
  </si>
  <si>
    <t xml:space="preserve">Maske krg. z elastiko </t>
  </si>
  <si>
    <t>CRP quick control  a1ml</t>
  </si>
  <si>
    <t xml:space="preserve">sc.   </t>
  </si>
  <si>
    <t xml:space="preserve"> sc.     </t>
  </si>
  <si>
    <t xml:space="preserve">Obliž - vodoodporen, zračen, hipoalergičen     (kot npr. Nexcare protect  ali enakovreden) </t>
  </si>
  <si>
    <t>Obliž 10x10cm, sterilen                                                                                 (kot npr. Euromed ali enakovreden)</t>
  </si>
  <si>
    <t xml:space="preserve">Obliž prozoren vodoodporen z vpojno blazinico  5x7cm     (kot npr. Tegaderm +Pad ali enakovreden)  </t>
  </si>
  <si>
    <t xml:space="preserve">Obliž prozoren vodoodporen z vpojno blazinico  6x10cm      (kot npr. Tegaderm + Pad ali enakovreden)   </t>
  </si>
  <si>
    <t xml:space="preserve">Obliž prozoren vodoodporen z vpojno blazinico  9x10cm   (kot npr. Tegaderm + Pad  ali enakovreden)      </t>
  </si>
  <si>
    <t xml:space="preserve">Obliž prozoren z vpojno blazinico  9x20cm                      (kot npr. Tegaderm + Pad  ali enakovreden)      </t>
  </si>
  <si>
    <t xml:space="preserve">Obliž za oko  5,7x8,0cm - odrasli </t>
  </si>
  <si>
    <t xml:space="preserve">Obliži lističi navadni                                                                                (kot npr.  Hanzaplast ali enakovreden)          </t>
  </si>
  <si>
    <t>Obliži lističi vodoodporni                                                                               (kot npr. Hanzaplast AQUA-PROTECT ali enakovredni)</t>
  </si>
  <si>
    <t xml:space="preserve">Povoj  mul elastični  8cmx4m                                                                 (kot npr. Vivalast enakovreden) </t>
  </si>
  <si>
    <t xml:space="preserve">Povoj  mul elastični 10cmx4m                                                        (kot npr. Vivalast enakovreden) </t>
  </si>
  <si>
    <t xml:space="preserve">Povoj mul  elastični  4cmx4m                                                       (kot npr. Vivalast ali enakovreden) </t>
  </si>
  <si>
    <t>Tamponade z vrvico za ginek. 115cmx5 cm  za tamponado</t>
  </si>
  <si>
    <r>
      <t xml:space="preserve">Tamponi iz gaze  št. 2   (20cmx18cm), tkani mat., nesterilni    </t>
    </r>
    <r>
      <rPr>
        <sz val="9"/>
        <rFont val="Arial CE"/>
        <family val="0"/>
      </rPr>
      <t xml:space="preserve"> (kot npr. Tosama)</t>
    </r>
  </si>
  <si>
    <t>Tamponi iz gaze  št. 6   (45cmx45cm), tkani mat., nesterilni     (kot npr. Tosama)</t>
  </si>
  <si>
    <r>
      <t>Tamponi št. 2 iz netkanega mat.   nesterilni</t>
    </r>
    <r>
      <rPr>
        <b/>
        <sz val="11"/>
        <rFont val="Arial CE"/>
        <family val="0"/>
      </rPr>
      <t xml:space="preserve">   </t>
    </r>
  </si>
  <si>
    <t>Trak samolepilni za pritrjevanje oblog   5cmx9,1m  z  disp.                                                                                       (kot npr. Micropore ali enakovreden)</t>
  </si>
  <si>
    <t xml:space="preserve">Vata kroglice   </t>
  </si>
  <si>
    <t xml:space="preserve">Vatiranci 25cmx15cm </t>
  </si>
  <si>
    <t>Film  polprepustni transparent.  12,7x17,8cm                                                                            (kot npr. Bioclusive ali enakovreden)</t>
  </si>
  <si>
    <t>Film  prozoren  10X12cm                                 (kot npr. Mefilm ali enakovreden)</t>
  </si>
  <si>
    <t>Film  prozoren  10X25cm                                  (kot npr. Mefilm)</t>
  </si>
  <si>
    <t>Film  prozoren  15X20cm                                    (kot npr. Mefilm ali enakovreden)</t>
  </si>
  <si>
    <t>Film prozoren   6x7 cm                                   (kot npr.  Opsite Flexgrid ali enakovreden)</t>
  </si>
  <si>
    <t>Film prozoren  10x12cm                              (kot npr. Opsite Flexgrid ali enakovreden)</t>
  </si>
  <si>
    <t>Film prozoren  10x12cm                                  (kot npr. Tegaderm ali enakovreden)</t>
  </si>
  <si>
    <t>Film prozoren  10x25cm                                  (kot npr. Tegaderm ali enakovreden)</t>
  </si>
  <si>
    <t>Gel hidrokoloidni  15 g                                       (kot npr. Granugel ali enakovreden)</t>
  </si>
  <si>
    <t>Film prozoren  6x7cm                                 (kot npr. Tegaderm ali enakovreden)</t>
  </si>
  <si>
    <t>Film prozoren  6X7 cm                                                        (kot npr. Mefilm ali enakovreden)</t>
  </si>
  <si>
    <t>Film prozoren  15x20cm                                (kot npr. Tegaderm ali enakovreden)</t>
  </si>
  <si>
    <t>Film prozoren  15x20 cm                               (kot npr. Opsite Flexgrid ali enakovreden)</t>
  </si>
  <si>
    <t>Hidrogel  15 g                                                    (kot npr. Intrasite gel ali enakovreden)</t>
  </si>
  <si>
    <t>Hidrogel izotonični NaCl  (0,9 % kuh.soli)  5 g                                                   (kot npr. Normlgel ali enakovreden)</t>
  </si>
  <si>
    <t>Hidrogel izotonični NaCl ( 0,9 % kuh.soli)  15 g                                                (kot npr. Normlgel ali enakovreden)</t>
  </si>
  <si>
    <t xml:space="preserve">Hidrogel prozoren, amorfen za razkr. nekrotič. tkiva  15 g                                        (kot npr. Purilon gel ali enakovreden) </t>
  </si>
  <si>
    <t>Hidrogel z alginatom  25 g                                                             (kot npr. Nu-gel ali enakovreden)</t>
  </si>
  <si>
    <t>Mrežica kontaktna za rane 7,5x10                             (kot npr. Tegapore ali enakovredna)</t>
  </si>
  <si>
    <t>Mrežica kontaktna za rane 7,5x20      (kot npr. Tegapore ali enakovredna)</t>
  </si>
  <si>
    <t>Mrežica vazelinska  7,6x20,3 cm                                          (kot npr. Adaptic ali enakovredna)</t>
  </si>
  <si>
    <t xml:space="preserve">Mrežica z 10% raztopino povidon joda  5x5cm    (kot npr. Inadine ali enakovredna)  </t>
  </si>
  <si>
    <t>Mrežica z 10% raztopino povidon joda  9,5x9,5cm    (kot npr. Inadine ali enakovredna)</t>
  </si>
  <si>
    <t xml:space="preserve">Obloga  poliv.  10x10cm                                  (kot npr. Cutinova Foam ali enakovredna) </t>
  </si>
  <si>
    <t>Obloga alginatna   5x5 cm                            (kot npr. Tegagen ali enakovredna)</t>
  </si>
  <si>
    <t>Gutapercha poeni za polnitev a 100 kom/XX fin, X fin, Fin, medium, assorted...</t>
  </si>
  <si>
    <t xml:space="preserve">Harward cem.prah in tek hitrovezujoč 100/40                  </t>
  </si>
  <si>
    <t>Igka keer a 6 kom (0.8;,0,10:1,2,3,4,…..              25 mm</t>
  </si>
  <si>
    <t>Igka keer a 6 kom (1,2,3,4,…..              21 mm</t>
  </si>
  <si>
    <t>Igka keer a 6 kom (1,2,3,4,…..              28 mm</t>
  </si>
  <si>
    <t xml:space="preserve">Igla strugal. a 6 kom  (0,8;, 0,10;. 1,2,3,4,5,6,7,8...  25 mm            </t>
  </si>
  <si>
    <t xml:space="preserve">Igla strugal. a 6 kom  (1,2,3,4,5,6,7,8...  21 mm            </t>
  </si>
  <si>
    <t xml:space="preserve">Igla strugal. a 6 kom  (1,2,3,4,5,6,7,8...  28 mm            </t>
  </si>
  <si>
    <t xml:space="preserve">sc.     /sc.     </t>
  </si>
  <si>
    <t>MEDIBERG</t>
  </si>
  <si>
    <t>Komprese 10X10 a 100 kom</t>
  </si>
  <si>
    <t>NISSABN</t>
  </si>
  <si>
    <t>Komprese 10X10 a 100 kom ,</t>
  </si>
  <si>
    <t>Komprese 5X5 a 100 ko</t>
  </si>
  <si>
    <t>Komprese 7,5 X 7,5 a 100 kom, netkane,enoslojne,nesterilne</t>
  </si>
  <si>
    <t>zav./zav.</t>
  </si>
  <si>
    <t xml:space="preserve">Luna rol.  št.2     a 1000 kom            </t>
  </si>
  <si>
    <t>Luna rol.  št.3     a 1000 kom</t>
  </si>
  <si>
    <t xml:space="preserve">Luna rol. št.1      a 1000 kom               </t>
  </si>
  <si>
    <t xml:space="preserve">sc   /sc   </t>
  </si>
  <si>
    <t xml:space="preserve">Na hipoklorid 2 % stabiliziran v gelu, brizga a 4 g </t>
  </si>
  <si>
    <t xml:space="preserve">Papirnati poeni a 200 kom/Iso, 15,20,25,30,35,40,45,..               </t>
  </si>
  <si>
    <t xml:space="preserve">kpl    /kom    </t>
  </si>
  <si>
    <t xml:space="preserve">sc    /sc    </t>
  </si>
  <si>
    <t xml:space="preserve">kom   /kom   </t>
  </si>
  <si>
    <t xml:space="preserve">Svedri karbidni,turb.  za demontažo kot npr  CX 21, CX 23            </t>
  </si>
  <si>
    <t xml:space="preserve">sc.   /sc.   </t>
  </si>
  <si>
    <t>kom./kom.</t>
  </si>
  <si>
    <t xml:space="preserve">Trak pol. v kolutu , fine, medium,coarse 10m X5mm                    </t>
  </si>
  <si>
    <t>zav/zav</t>
  </si>
  <si>
    <t>Variolink II. niskoviskozen baza 2,5g, kat. 2,5 g, a</t>
  </si>
  <si>
    <t xml:space="preserve"> kom     / kom     </t>
  </si>
  <si>
    <t xml:space="preserve"> sc.     / sc.     </t>
  </si>
  <si>
    <t xml:space="preserve"> kom      / kom      </t>
  </si>
  <si>
    <t>STERISOL</t>
  </si>
  <si>
    <t>STERISOL KREMA ZA KOŽO STERISOL AB 0.7L</t>
  </si>
  <si>
    <t>STERISOL TEKOČE MILO STERISOL AB 0.7L</t>
  </si>
  <si>
    <t>HO-MED HANDELS GES.M.B.H.</t>
  </si>
  <si>
    <t>STERISOL DEZINFEK.ROK STERISOL AB  0.7L</t>
  </si>
  <si>
    <t>Podatki o povpraševanju naročnika</t>
  </si>
  <si>
    <t>Odvzeti vzorci</t>
  </si>
  <si>
    <t>ugotovitve na podlagi analize (I.pogodbeno obdobje)</t>
  </si>
  <si>
    <t>VZET VZOREC (l.2007)</t>
  </si>
  <si>
    <t>Odvzeti vzorci   ugotovitve na podlagi analize (I.pogodbeno obdobje)</t>
  </si>
  <si>
    <t>Odvzeti vzorci                            ugotovitve na podlagi analize (I.pogodbeno obdobje)</t>
  </si>
  <si>
    <t>ODGOVOR NA VPRAŠANJE NAROČNIKA: Ali se vežejo na variolink? DA;</t>
  </si>
  <si>
    <t>VZOREC, NEDOSTAVLJEN KER GA NI BILO NA ZALOGI</t>
  </si>
  <si>
    <t xml:space="preserve">NA PROŠNJO VZOREC NI BIL DOSTAVLJEN  KER GA NI NA ZALOGI;     </t>
  </si>
  <si>
    <t>KREMA BARRIER 150ml</t>
  </si>
  <si>
    <t>COLOPLAST A/S</t>
  </si>
  <si>
    <t>KREMA BARIER 60ML                   4720</t>
  </si>
  <si>
    <t>FZ371010</t>
  </si>
  <si>
    <t>FARMACTIVE ALGINAT 10X10</t>
  </si>
  <si>
    <t>OBLOGA COMFEEL PLUS 10X10 A10       3110</t>
  </si>
  <si>
    <t>FZ371020</t>
  </si>
  <si>
    <t>FARMACTIVE ALGINAT 10X20</t>
  </si>
  <si>
    <t>OBLOGA COMFEEL PLUS 15X15 A5        3115</t>
  </si>
  <si>
    <t>FZ3705050</t>
  </si>
  <si>
    <t>/10</t>
  </si>
  <si>
    <t>FARMACTIVE ALGINAT 5X5</t>
  </si>
  <si>
    <t>OBLOGA COMFEEL PLUS 4X6 A30         3146</t>
  </si>
  <si>
    <t>sc./5</t>
  </si>
  <si>
    <t>OBLOGA COMFEEL PLUS TANKA 20X20 A5  3545</t>
  </si>
  <si>
    <t>MAP105EE</t>
  </si>
  <si>
    <t>JOHNSON &amp; JOHNSON D.O.O.</t>
  </si>
  <si>
    <t>ACTISORB PLUS 10.5X10.5CM A 10</t>
  </si>
  <si>
    <t>kom/12</t>
  </si>
  <si>
    <t>CAVILON KREMA</t>
  </si>
  <si>
    <t>CAVILON TRAJNA ZAŠČIT.KREMA ZA KOŽO 92GR</t>
  </si>
  <si>
    <t>kom/20</t>
  </si>
  <si>
    <t>CAVILON VREČKA</t>
  </si>
  <si>
    <t>CAVILON TRAJNA ZAŠČIT. KREMA ZA KOŽO 2 GR A20</t>
  </si>
  <si>
    <t>CAVILON PRŠILO</t>
  </si>
  <si>
    <t>CAVILON NEPEK.ZAŠČ.FILM-PRŠILO A28ML, 3M</t>
  </si>
  <si>
    <t>3343E</t>
  </si>
  <si>
    <t>CAVILON PALČKE</t>
  </si>
  <si>
    <t>CAVILON ZAŠČ.FILM Z GOBICO 1ML,A25,   3M</t>
  </si>
  <si>
    <t>COMFEEEL FILM 40ML</t>
  </si>
  <si>
    <t>FILM COMFEEL ZA ZAŠČ.KOŽE 40ML      4731</t>
  </si>
  <si>
    <t>sc. /5</t>
  </si>
  <si>
    <t>ACTICOAT T 5X5</t>
  </si>
  <si>
    <t>ACTICOAT OBLOGA S SREBROM  5X5CM A5</t>
  </si>
  <si>
    <t>ACTICOAT 7 10X12</t>
  </si>
  <si>
    <t>ACTICOAT 7 OBLOGA S SREBROM 10X12CM A5</t>
  </si>
  <si>
    <t>OBLOGA BIATAIN AG AD. 15X15 A5      3562</t>
  </si>
  <si>
    <t>ha499336</t>
  </si>
  <si>
    <t xml:space="preserve">HARTMAN </t>
  </si>
  <si>
    <t>ADAPTIC-VAZ.OBV.ZA RANE 7.6X20.3CM A24</t>
  </si>
  <si>
    <t>OBLOGA ALIONE AD. 12.5X12.5 A10     4612</t>
  </si>
  <si>
    <t>ALIONE AD15X15</t>
  </si>
  <si>
    <t>OBLOGA ALIONE AD. 15X15 A10         4615</t>
  </si>
  <si>
    <t>OBLOGA ALIONE AD. 20X20 A10         4620</t>
  </si>
  <si>
    <t>OBLOGA ALIONE AD. 10X10 A10         4610</t>
  </si>
  <si>
    <t>ALIONE NEADH.15X15</t>
  </si>
  <si>
    <t>OBLOGA ALIONE NEAD. 15X15 A10       4635</t>
  </si>
  <si>
    <t>ALIONE NEADH.20X20</t>
  </si>
  <si>
    <t>OBLOGA ALIONE NEAD. 20X20 A10       4639</t>
  </si>
  <si>
    <t>ALIONE NEAD. 10X10</t>
  </si>
  <si>
    <t>OBLOGA ALIONE NEAD. 10X10 A10       4630</t>
  </si>
  <si>
    <t>ALIONE NEAD. 12,5X12,5</t>
  </si>
  <si>
    <t>OBLOGA ALIONE NEAD. 12,5X12.5 A10   4632</t>
  </si>
  <si>
    <t>ALLEVYN ADH 12,5X12,5</t>
  </si>
  <si>
    <t>ALLEVYN 12.5X12.5CM ADHESIVEN A10</t>
  </si>
  <si>
    <t>ALLEVYN ADH 17,5X17,5</t>
  </si>
  <si>
    <t>ALLEVYN ADH.17.5X17.5CM ADHESIVEN A10</t>
  </si>
  <si>
    <t>fz402021</t>
  </si>
  <si>
    <t>FARMACTIVE PENA SACRAL</t>
  </si>
  <si>
    <t>OBLOGA BIATAIN PENA AD. KRIŽNICA A5 3485</t>
  </si>
  <si>
    <t>ALLEVYN NONAD 10X10</t>
  </si>
  <si>
    <t>OBLOGA BIATAIN PENA NEAD. 10X10 A10 3410</t>
  </si>
  <si>
    <t>FZ391515</t>
  </si>
  <si>
    <t>FARMACTIVE PU 15X15</t>
  </si>
  <si>
    <t>OBLOGA BIATAIN PENA NEAD. 15X15 A5  3413</t>
  </si>
  <si>
    <t>FZ392020</t>
  </si>
  <si>
    <t>FARMACTIVE PU PENA 20X20 NEAD</t>
  </si>
  <si>
    <t>ALLEVYN 22.5X22.5CM ADHESIVEN A10</t>
  </si>
  <si>
    <t>ALLEVYN  PLUS CAVITY OBL.POLN.10X10CM/10</t>
  </si>
  <si>
    <t>ha499314</t>
  </si>
  <si>
    <t>HARTMANN</t>
  </si>
  <si>
    <t>GRASOLIND 10X10</t>
  </si>
  <si>
    <t>ATRAUMAN 7.5X10CM A10</t>
  </si>
  <si>
    <t>BACTIGRAS 5X5</t>
  </si>
  <si>
    <t>BACTIGRAS GAZA  5X5CM A50</t>
  </si>
  <si>
    <t>BACTIGRAS10X10</t>
  </si>
  <si>
    <t>BACTIGRAS GAZA 10X10CM A10</t>
  </si>
  <si>
    <t>BACTIGRAS 15X20 CM A 10</t>
  </si>
  <si>
    <t>FARMACTIVE  PU PENA 15X15</t>
  </si>
  <si>
    <t>FARMACTIVE PU 20X20</t>
  </si>
  <si>
    <t>OBLOGA BIATAIN PENA NEAD. 20X20 A5  3416</t>
  </si>
  <si>
    <t>FZ402021</t>
  </si>
  <si>
    <t>FARMACTIVE SACR.AD.20X20</t>
  </si>
  <si>
    <t>HA900756</t>
  </si>
  <si>
    <t>HYDROCOLL CONCAVE</t>
  </si>
  <si>
    <t>OBLOGA BIATAIN AD. PETA A5          3488</t>
  </si>
  <si>
    <t>FZ401010</t>
  </si>
  <si>
    <t>FARMACTIVE PU AD. 10X10</t>
  </si>
  <si>
    <t>OBLOGA BIATAIN PENA AD. 12X12 A10   3420</t>
  </si>
  <si>
    <t>FZ401515</t>
  </si>
  <si>
    <t>FARMACTIVE PU AD. 15X15</t>
  </si>
  <si>
    <t>OBLOGA BIATAIN PENA AD. 18X18 A5    3423</t>
  </si>
  <si>
    <t>HA409427</t>
  </si>
  <si>
    <t>PERMAFOAM 6CM</t>
  </si>
  <si>
    <t>OBLOGA BIATAIN PENA NEAD.OK.5CM A10 3465</t>
  </si>
  <si>
    <t>FARMACTIVE  PU PENA 10X10 AD.</t>
  </si>
  <si>
    <t>OBLOGA BIATAIN PENA NEAD.OK.8CM A10 3467</t>
  </si>
  <si>
    <t>OBL.BIATAIN NEAD. 10X10</t>
  </si>
  <si>
    <t>OBLOGA BIATAIN AG NEAD.10X10 A10    3550</t>
  </si>
  <si>
    <t>kos/5</t>
  </si>
  <si>
    <t>OBL.BIATAIN NEAD. 15X15</t>
  </si>
  <si>
    <t>OBLOGA BIATAIN AG NEAD.15X15 A5     3552</t>
  </si>
  <si>
    <t>CONTREET NEAD. 15X15</t>
  </si>
  <si>
    <t>BURNSHIELD 10X10</t>
  </si>
  <si>
    <t>BURNSHIELD KOMPRESA ZA OPEKLINE 10X10CM</t>
  </si>
  <si>
    <t>BURNSHIELD KOMPRESA ZA OPEKLINE 120X160C</t>
  </si>
  <si>
    <t>BURNSHIELD KOMPRESA ZA OPEKLINE 20X20CM</t>
  </si>
  <si>
    <t>BURNSHIELD KOMPRESA ZA OPEKLINE 60X40CM</t>
  </si>
  <si>
    <t>fz041520</t>
  </si>
  <si>
    <t>Protect film 15x20</t>
  </si>
  <si>
    <t>TEGADERM 15 X 20CM 1628           A10 3M</t>
  </si>
  <si>
    <t>sc. /10</t>
  </si>
  <si>
    <t>COMFEEL PLUS TANKA 10X10</t>
  </si>
  <si>
    <t>OBLOGA COMFEEL PLUS TANKA 10X10 A10 3533</t>
  </si>
  <si>
    <t>OBLOGA COMFEEL PLUS TANKA 15X15 A5  3539</t>
  </si>
  <si>
    <t>FZ391010</t>
  </si>
  <si>
    <t>FARMACTIVE PENA 10X10 NEAD</t>
  </si>
  <si>
    <t>L&amp;R</t>
  </si>
  <si>
    <t>SUPRASORB C 8X12</t>
  </si>
  <si>
    <t>M771235</t>
  </si>
  <si>
    <t>PROMOGRAN 123CM2 10X10CM A5</t>
  </si>
  <si>
    <t>FZ341011</t>
  </si>
  <si>
    <t>FARMACTIV E HYDRO 10X10</t>
  </si>
  <si>
    <t>FZ341515</t>
  </si>
  <si>
    <t>FARMACTIVE HYDRO 15X15</t>
  </si>
  <si>
    <t>GRANUFLEX 15X20</t>
  </si>
  <si>
    <t>CONVATEC.</t>
  </si>
  <si>
    <t>PODLOGE GRANUFLEX 15X20 A10</t>
  </si>
  <si>
    <t>FZ342020</t>
  </si>
  <si>
    <t>FARMACTIVE HYDRO 20X20</t>
  </si>
  <si>
    <t>OBLOGA COMFEEL PLUS 20X20 A5        3120</t>
  </si>
  <si>
    <t>GRANUFLEX PASTA 30G</t>
  </si>
  <si>
    <t>S128/187930</t>
  </si>
  <si>
    <t>PASTA GRANUFLEX 30G               187930</t>
  </si>
  <si>
    <t>sq187990</t>
  </si>
  <si>
    <t>GRANUGEL 15 GR A10</t>
  </si>
  <si>
    <t>GRASSOLIND 10 X 10 CM A 10</t>
  </si>
  <si>
    <t>sc. /30</t>
  </si>
  <si>
    <t>GRASOLIND 10X20</t>
  </si>
  <si>
    <t>GRASSOLIND 10X20CM STR. A30</t>
  </si>
  <si>
    <t>SANKOM</t>
  </si>
  <si>
    <t xml:space="preserve">Pipeta Pasterjeva 1,5ml </t>
  </si>
  <si>
    <t xml:space="preserve">Pokrovna stekla 24x24 </t>
  </si>
  <si>
    <t xml:space="preserve">Posodice urin z izlivom </t>
  </si>
  <si>
    <t xml:space="preserve">Posodice urin z navojem nester.  </t>
  </si>
  <si>
    <t xml:space="preserve">Posodice urin z navojem ster. </t>
  </si>
  <si>
    <t xml:space="preserve">Posodice za blato z žličko   </t>
  </si>
  <si>
    <t xml:space="preserve">Sediko pipeta, negraduirana </t>
  </si>
  <si>
    <t xml:space="preserve">Stekla predmetna matirana 76x26       </t>
  </si>
  <si>
    <t xml:space="preserve">Uriset EPR - urin             </t>
  </si>
  <si>
    <t xml:space="preserve">Uriset ploščica           </t>
  </si>
  <si>
    <t xml:space="preserve">Vakupeta pipeta, graduirana </t>
  </si>
  <si>
    <t>Varekina     A1l</t>
  </si>
  <si>
    <r>
      <t xml:space="preserve">Alkohol </t>
    </r>
    <r>
      <rPr>
        <sz val="9"/>
        <rFont val="Arial CE"/>
        <family val="0"/>
      </rPr>
      <t>80 %</t>
    </r>
    <r>
      <rPr>
        <sz val="9"/>
        <rFont val="Arial CE"/>
        <family val="2"/>
      </rPr>
      <t xml:space="preserve">  A1l</t>
    </r>
  </si>
  <si>
    <t>Benzin, medicinski  A1000ml</t>
  </si>
  <si>
    <t>vrečka</t>
  </si>
  <si>
    <t>Granulat, dezinfekcijski, z aktivnim klorom (natrijev dikloroizocianurat - dihidrat)                           (kot npr. Izosan G ali enakovredno)   A1kg</t>
  </si>
  <si>
    <t>H2O2   - 3%   A1l</t>
  </si>
  <si>
    <t>Koncent. za razkužev. in čišč. na osnovi glutaraldehida  A2l  (kot npr. Sekusept extra N ali enakovreden)</t>
  </si>
  <si>
    <t xml:space="preserve">Koncentrat za dezinfek. in čiščenje termostabil. instrumentov  A2l (kot npr. Oracid Multisept Plus ali enakovreden)  </t>
  </si>
  <si>
    <t>Razkužilo za dezinfekcijo kože  500ml  (kot npr. Skinsept color ali enakovredno)</t>
  </si>
  <si>
    <t>Razkužilo za dezinfekcijo rok z negovalno-mastilnim učinkom   500ml (kot npr. Skiman soft ali enakovredno)</t>
  </si>
  <si>
    <r>
      <t xml:space="preserve">Robčki za površine, inventar in medicinske instrumente na bazi alkohola   doza  a120   (kot npr. Dentiro ali enakovredni)  </t>
    </r>
    <r>
      <rPr>
        <b/>
        <sz val="12"/>
        <rFont val="Arial CE"/>
        <family val="0"/>
      </rPr>
      <t xml:space="preserve"> </t>
    </r>
  </si>
  <si>
    <t>Robčki za površine, inventar in medicinske instrumente na bazi alkohola - za naknadno polnjenje - refil   a120  (kot npr. Dentiro ali enakovredni)</t>
  </si>
  <si>
    <t>Sredstvo dezinfekcijsko, za  roke z negovalno-mastilnim učinkom   a500ml (kot npr. Sterillium ali enakovredno)</t>
  </si>
  <si>
    <t>Sredstvo praškasto na osnovi aktivnega kisika za razkuževanje in čiščenje kirurških instrumentov, predmetov in površin, učinkovit virucid, baktericid in fungicid   a2kg  (kot npr. Sekusept Pulver Classic ali enakovreden)</t>
  </si>
  <si>
    <t>Obloga alginatna  10x10 cm                     (kot npr. Tegagen ali enakovredna)</t>
  </si>
  <si>
    <t>Obloga hidrokoloidna   10x10cm                 (kot npr. Granuflex ali enakovredna)</t>
  </si>
  <si>
    <t>Obloga hidrokoloidna   15x15cm                  (kot npr. Granuflex ali enakovredna)</t>
  </si>
  <si>
    <t>Obloga hidrokoloidna   15x20cm               (kot npr. Granuflex ali enakovredna)</t>
  </si>
  <si>
    <t>Obloga hidrokoloidna   20x20cm                  (kot npr. Granuflex ali enakovredna)</t>
  </si>
  <si>
    <t>Obloga lepljiva  12,5x12,5cm                        (kot npr. Allevyn  adhesive ali enakovredna)</t>
  </si>
  <si>
    <t>Obloga s klorheksidin acetatom   5x5cm      (kot npr. Bactigras ali enakovredna)</t>
  </si>
  <si>
    <t>Obloga s klorheksidin acetatom  10x10 cm     (kot npr. Bactigras ali enakovredna)</t>
  </si>
  <si>
    <t>Obloga s klorheksidin acetatom  15x20cm      (kot npr. Bactigras ali enakovredna)</t>
  </si>
  <si>
    <t xml:space="preserve">Obloga tanka, prozorna, hidrokoloidna  20x20 cm        (kot npr. Comfeel plus ali enakovredna) </t>
  </si>
  <si>
    <t xml:space="preserve">Obloga z kolagenom   10x10 cm     (kot npr. Fibracol ali enakovredna)     </t>
  </si>
  <si>
    <t>Obloga z kolagenom   10x11 cm      (kot npr. Fibracol ali enakovredna)</t>
  </si>
  <si>
    <t>Obloga z kolagenom   10x22 cm                 (kot npr. Fibracol ali enakovredna)</t>
  </si>
  <si>
    <t>Obloga za križnico lepljiva   22x22cm     (kot npr. Allevyn  sacrum  adhesive ali enakovredna)</t>
  </si>
  <si>
    <t>Pena poliuretanska  11x11cm                            (kot npr. Tielle ali enakovredna)</t>
  </si>
  <si>
    <t>Pena poliuretanska  15x20cm                   (kot npr. Tielle ali enakovredna)</t>
  </si>
  <si>
    <t xml:space="preserve">Pena poliuretanska  18x18cm                   (kot npr. Tielle ali enakovredna) </t>
  </si>
  <si>
    <t>Raztopina vodna sterilna za čiščenje in vlaženje kroničnih kožnih ran, obvez in oblog, za lažjo odstranitev prisušenih obvez   40ml (kot npr. Prontosan ali enakovredna)</t>
  </si>
  <si>
    <t xml:space="preserve">Vatiranec visokovpojni sterilni 10x10cm (kot npr. Sorbion Sachet S10-10  ali enakovreden)   </t>
  </si>
  <si>
    <t xml:space="preserve">Vatiranec visokovpojni sterilni 20x10cm  (kot npr. Sorbion Sachet S20-10 ali enakovreden)  </t>
  </si>
  <si>
    <t xml:space="preserve">Vatiranec visokovpojni sterilni za dranažo 10x10cm (kot npr. Sorbion Sachet S10-10  Drainage ali enakovreden)   </t>
  </si>
  <si>
    <t xml:space="preserve">Kamni heatles   fi 10mm a 10 kom        </t>
  </si>
  <si>
    <t>Spray, olje  za nasadne instrumente a 500ml</t>
  </si>
  <si>
    <t>Glasionomerni cement,za ortodont.cement. 30g/12ml</t>
  </si>
  <si>
    <t>Kontejner za kužni material , 4000 ml</t>
  </si>
  <si>
    <t>Kozarci pvc, 0,5 dcl  a 100 kom</t>
  </si>
  <si>
    <t xml:space="preserve">Kozarec opal 122x92 mm                </t>
  </si>
  <si>
    <t>Matrice mol.  a 10 kom</t>
  </si>
  <si>
    <t xml:space="preserve">Matrice prem.a 10 kom                 </t>
  </si>
  <si>
    <t>Nastavek intraoralni S, za odt. mase a 50 kom</t>
  </si>
  <si>
    <t xml:space="preserve">Nitka zob. navadna, povoščena , a 50m                     </t>
  </si>
  <si>
    <t>Ogledala zob.funkcionalni del a 12 kom</t>
  </si>
  <si>
    <t>Palčke bibo a 150</t>
  </si>
  <si>
    <t>Na hipoklorid 3 % stabiliziran a 250 ml</t>
  </si>
  <si>
    <t xml:space="preserve">Pasta zob.otroška a 55 ml                      </t>
  </si>
  <si>
    <t xml:space="preserve">Petrijevka enodelna, stekl.  fi  6 cm                 </t>
  </si>
  <si>
    <t xml:space="preserve">Petrijevka enodelna stekl. fi 10 cm                 </t>
  </si>
  <si>
    <t xml:space="preserve">Petrijevka pred. tridelna, , štiridel. Fi 10 cm             </t>
  </si>
  <si>
    <t>Plošč. steklena   95x70x5 mm</t>
  </si>
  <si>
    <t xml:space="preserve">Pos. za mešanaj alginata, guma 80 x fi 130                  </t>
  </si>
  <si>
    <t xml:space="preserve">Pos.za tamp.steklena   10x fi 10               </t>
  </si>
  <si>
    <t xml:space="preserve">Posoda za medik. steklena a 6 kom           </t>
  </si>
  <si>
    <t xml:space="preserve">Retrakcijska nit 00 , neimpreg.  pletena a 3 m              </t>
  </si>
  <si>
    <t xml:space="preserve">Retrakcijska nit 0 , neimpreg.  pletena  a 3 m             </t>
  </si>
  <si>
    <t xml:space="preserve">Retrakcijska nit1 , neimpreg. pletena  a 3 m             </t>
  </si>
  <si>
    <t xml:space="preserve">Razkuževalnik,pos. iz  umetne masa  a 4000 ml                </t>
  </si>
  <si>
    <t xml:space="preserve">Scinman soft 500 ml ali podobno            </t>
  </si>
  <si>
    <t>Sterisil prah, a2000 g</t>
  </si>
  <si>
    <t xml:space="preserve">Svedri diam. za preparacije                 </t>
  </si>
  <si>
    <t xml:space="preserve">Svedri diam. za protetiko                 </t>
  </si>
  <si>
    <t>Svedri diamantni polirniki</t>
  </si>
  <si>
    <t>Ščetka kov. za čišč. svedrov, mehke</t>
  </si>
  <si>
    <t>Ščetka za ČZO, sintetične, okrogla</t>
  </si>
  <si>
    <t xml:space="preserve">Trak pol. set. s petimi graduacijami,a 6 kom (10mx5mm)              </t>
  </si>
  <si>
    <t xml:space="preserve">Trak za kontrolo ster.  50m X 19mm              </t>
  </si>
  <si>
    <t>Trak rokav za avtoklav , 20m X15 cm</t>
  </si>
  <si>
    <t>Vrečke samol. za avtokl. 20X34cm a 100</t>
  </si>
  <si>
    <t>Vrečke samol. za avtokl. 15X30cm a 100</t>
  </si>
  <si>
    <t>Vrečke samol. za avtokl. 80X27cm a 100</t>
  </si>
  <si>
    <t xml:space="preserve">Kondom    (kot npr. Durex ali enakovreden)   </t>
  </si>
  <si>
    <t>Krema za roke    A 100 ml     (kot npr. Vitaskin ali enakovredna)</t>
  </si>
  <si>
    <t xml:space="preserve">Krtače za čiščenje kljunov  za ginekolog. </t>
  </si>
  <si>
    <t>Lončki plastični za histol.odvzem  5-10ml</t>
  </si>
  <si>
    <t>Maska za odrasle OHIO z indikatorjem dihanja</t>
  </si>
  <si>
    <t>Maska žepna za umetno dihanje                                                               (kot npr. Pocket Mask ali enakovredna)</t>
  </si>
  <si>
    <t>SILONDA LIPID 100G                ECOLAB</t>
  </si>
  <si>
    <t>KREMA ZAŠČITNA Z DOZATORJEM 500 ML ANIOS</t>
  </si>
  <si>
    <t>SERAMAN SENSITIVE 500ML          ECOLAB</t>
  </si>
  <si>
    <t>pluradent</t>
  </si>
  <si>
    <t>ROBČKI ZA DEZ. POVRŠIN REFIL A150  GG</t>
  </si>
  <si>
    <t>ZALOKER&amp;ZALOKER</t>
  </si>
  <si>
    <t>KOMPRESE ALKOHOLNE STR. A100 (H&amp;W)   Z&amp;Z</t>
  </si>
  <si>
    <t>H&amp;W</t>
  </si>
  <si>
    <t>ROBČKI DEZINF. WIP' ANIOS A50</t>
  </si>
  <si>
    <t>ROBČKI  ZA DEZ. POVRŠIN DOZA  A150  GG</t>
  </si>
  <si>
    <t>BODE Chemie GmbH &amp; Co.</t>
  </si>
  <si>
    <t>ANIOSYME DD1 ANIOS  1L</t>
  </si>
  <si>
    <t>INTEREXPORT MEDNARODNA TRGOVINA d.o.o.</t>
  </si>
  <si>
    <t>sc/1</t>
  </si>
  <si>
    <t>AGFA OPTHOS H</t>
  </si>
  <si>
    <t>ROCHE FARMACEVTSKA DRUŽBA d.o.o.</t>
  </si>
  <si>
    <t>pkg/pkg</t>
  </si>
  <si>
    <t>Roche Diagnostics</t>
  </si>
  <si>
    <t>Combur 10 M</t>
  </si>
  <si>
    <t>Control test M</t>
  </si>
  <si>
    <t>Miditron M Reportforms</t>
  </si>
  <si>
    <t>Thermal Paper</t>
  </si>
  <si>
    <t>Miditron M Trays</t>
  </si>
  <si>
    <t>KEMOFARMACIJA d.d.</t>
  </si>
  <si>
    <t>pkg/1</t>
  </si>
  <si>
    <t>0804470</t>
  </si>
  <si>
    <t>12X3,3</t>
  </si>
  <si>
    <t>sc./12X3,3</t>
  </si>
  <si>
    <t>5C 7547116 KOMB 12x3,3ml TRIP   COUL</t>
  </si>
  <si>
    <t>0809569</t>
  </si>
  <si>
    <t>4C 7547114 KOMB 3x3,3ml PLUS    COUL</t>
  </si>
  <si>
    <t>080X385</t>
  </si>
  <si>
    <t>LATRON CONTR II 5x16ml 7546914  COUL</t>
  </si>
  <si>
    <t>080X646</t>
  </si>
  <si>
    <t>LATRON PRIMER I 5x16ml 7546915  COUL</t>
  </si>
  <si>
    <t>Assay Cup</t>
  </si>
  <si>
    <t>sc/sc</t>
  </si>
  <si>
    <t>CS Vials</t>
  </si>
  <si>
    <t>Clean Liner</t>
  </si>
  <si>
    <t>Clean-Cell</t>
  </si>
  <si>
    <t>Universal Diluent</t>
  </si>
  <si>
    <t>Edisonite</t>
  </si>
  <si>
    <t>FT3 CS</t>
  </si>
  <si>
    <t>FT4 CS</t>
  </si>
  <si>
    <t>IGE</t>
  </si>
  <si>
    <t>IGE CS</t>
  </si>
  <si>
    <t>PreciControl Tumor Marker</t>
  </si>
  <si>
    <t>Precicontrol Universal</t>
  </si>
  <si>
    <t>ProCell</t>
  </si>
  <si>
    <t>PSA CS</t>
  </si>
  <si>
    <t>ISE cleaning solution</t>
  </si>
  <si>
    <t>Sys Wash</t>
  </si>
  <si>
    <t>TSH CS</t>
  </si>
  <si>
    <t xml:space="preserve">  ROCHE FARMACEVTSKA DRUŽBA d.o.o.     </t>
  </si>
  <si>
    <t>PKG/pkg</t>
  </si>
  <si>
    <t>ISETROL ELECTROLYTE CTRL</t>
  </si>
  <si>
    <t>SODIUM ELECTRODE CONDITIONER</t>
  </si>
  <si>
    <t>PAPER ROLL FOR TERMOPRINTER</t>
  </si>
  <si>
    <r>
      <rPr>
        <sz val="8"/>
        <rFont val="Arial CE"/>
        <family val="0"/>
      </rPr>
      <t>12162524216;</t>
    </r>
    <r>
      <rPr>
        <sz val="10"/>
        <color indexed="10"/>
        <rFont val="Arial CE"/>
        <family val="0"/>
      </rPr>
      <t xml:space="preserve"> prava kataloška št.:                    12132524216</t>
    </r>
  </si>
  <si>
    <t>MEDIAS INTERNATIONAL d.o.o.</t>
  </si>
  <si>
    <t>pkg/100</t>
  </si>
  <si>
    <t>DIFF-SAFE ADAPTER ZA KRVNI RAZMAZ</t>
  </si>
  <si>
    <t>pkg/200</t>
  </si>
  <si>
    <t>D366585</t>
  </si>
  <si>
    <t>LANCETE GENIE REZILO 1.50mm,ZELENA</t>
  </si>
  <si>
    <t>pkg/50</t>
  </si>
  <si>
    <t>D368872</t>
  </si>
  <si>
    <t>pkg/20</t>
  </si>
  <si>
    <t>NASTAVEK ZA IGLE PRONTO-VARNO ODSTR</t>
  </si>
  <si>
    <t>IRIS MEDNARODNA TRGOVINA d.o.o.</t>
  </si>
  <si>
    <t>paket</t>
  </si>
  <si>
    <t>Z04560</t>
  </si>
  <si>
    <t>BUP-Casette strip</t>
  </si>
  <si>
    <t>Izjava dr.Gorkič</t>
  </si>
  <si>
    <t>J01402</t>
  </si>
  <si>
    <t>HCG-Dipstick</t>
  </si>
  <si>
    <t>Beckman Coulter</t>
  </si>
  <si>
    <t>Hemoccult 40</t>
  </si>
  <si>
    <t>Z01101</t>
  </si>
  <si>
    <t>FOB-Cassette</t>
  </si>
  <si>
    <t>Z06620</t>
  </si>
  <si>
    <t>MONO.Cassette</t>
  </si>
  <si>
    <t>XXXXXX</t>
  </si>
  <si>
    <t>Multi-4-drug panel</t>
  </si>
  <si>
    <t>Bayer</t>
  </si>
  <si>
    <t>N1003</t>
  </si>
  <si>
    <t>R-Biofarm</t>
  </si>
  <si>
    <t>Rota/Adeno virus cassette</t>
  </si>
  <si>
    <t>Z98223</t>
  </si>
  <si>
    <t>Strep.A-Cassette</t>
  </si>
  <si>
    <t>xxxxxx</t>
  </si>
  <si>
    <t>Multi-6-drug panel</t>
  </si>
  <si>
    <t>Z99004B</t>
  </si>
  <si>
    <t>AMP-dipstick</t>
  </si>
  <si>
    <t>Z02501B</t>
  </si>
  <si>
    <t>Z02510B</t>
  </si>
  <si>
    <t>Z02500B</t>
  </si>
  <si>
    <t>Z02505B</t>
  </si>
  <si>
    <t>Z02550B</t>
  </si>
  <si>
    <t>Z02502B</t>
  </si>
  <si>
    <t>Z04580</t>
  </si>
  <si>
    <t>DOA Saliva Multi-6-test</t>
  </si>
  <si>
    <t>pkg/sca</t>
  </si>
  <si>
    <t>Roche Diagn., ZDA</t>
  </si>
  <si>
    <t>Accu-check akt. Glukoza</t>
  </si>
  <si>
    <t>pkg/kom</t>
  </si>
  <si>
    <t>QuikRead CRP control serum</t>
  </si>
  <si>
    <t>Veda.Lab, Francija</t>
  </si>
  <si>
    <t>Hem-check</t>
  </si>
  <si>
    <t>IM-check</t>
  </si>
  <si>
    <t>kom/sca</t>
  </si>
  <si>
    <t>pkg/SC</t>
  </si>
  <si>
    <t>DBU-102</t>
  </si>
  <si>
    <t>BUPRENORFIN PLOŠČICA DBU-102 ACON A40</t>
  </si>
  <si>
    <t>CP2480</t>
  </si>
  <si>
    <t>RANDOX LABORATORIES LTD.</t>
  </si>
  <si>
    <t>CRP CONT L2 LIQ CP2480 RANDOX 10X1</t>
  </si>
  <si>
    <t>VEDA.LAB</t>
  </si>
  <si>
    <t>SILKAM 4/0 45CM DS19 A36*       C0762202*</t>
  </si>
  <si>
    <t>C0762121</t>
  </si>
  <si>
    <t>B.Braun Aesculap</t>
  </si>
  <si>
    <t>SILKAM 5/0 45CM DS16 A36        C0762121</t>
  </si>
  <si>
    <t>METALOPLAST D.O.O.</t>
  </si>
  <si>
    <t>ŠČETKA ZA BRIS STERILNA A100        MTPL</t>
  </si>
  <si>
    <t>TALKUM LEX 1KG</t>
  </si>
  <si>
    <t>TERMOMETER TELESNI NEMŠKI GERATHERM</t>
  </si>
  <si>
    <t>THERA-BAND</t>
  </si>
  <si>
    <t>TRAK THERA-BAND 45.5M RUMEN</t>
  </si>
  <si>
    <t>TRAK THERA-BAND 1.5M SREDNJE LAHEK-RUMEN</t>
  </si>
  <si>
    <t>TRAK THERA-BAND 45.5M RDEČ</t>
  </si>
  <si>
    <t>TRAK TAMPONADNI STR.1CMX10M          TSM</t>
  </si>
  <si>
    <t>VBM 32-01-004</t>
  </si>
  <si>
    <t>TUBUS LARINGEALNI ŠT. 4 (155-180CM)  VBM</t>
  </si>
  <si>
    <t>107-70</t>
  </si>
  <si>
    <t>TUBUS E/T Z BAL.       7.0MM  MALINCROT</t>
  </si>
  <si>
    <t>JORDAN</t>
  </si>
  <si>
    <t>USTNIK KARTONSKI 28/30.4 X 65-GOLN. A500</t>
  </si>
  <si>
    <t>USTNIK KARTONSKI 28/30 X 65 A500</t>
  </si>
  <si>
    <t>FLEXI-T300 IUD                    PROSAN</t>
  </si>
  <si>
    <t>GINETIK NORMAL</t>
  </si>
  <si>
    <t>VLOŽKI HIG.VIR EXTRA A10             TSM</t>
  </si>
  <si>
    <t>VS5000N</t>
  </si>
  <si>
    <t>VODILO ZA PEDIATR.TUBUS 2-5.0MM     V&amp;S</t>
  </si>
  <si>
    <t>S1000N</t>
  </si>
  <si>
    <t>VODILO ZA TUBUS 6.5-10MM             V&amp;S</t>
  </si>
  <si>
    <t>N1570B</t>
  </si>
  <si>
    <t>VREČKA COLD HOT 10 X 27 CM         3M</t>
  </si>
  <si>
    <t>WM10732</t>
  </si>
  <si>
    <t>WEINMAN</t>
  </si>
  <si>
    <t>VREČKE ZA ASPIR.WEIMAN 1000ML ZA 1 X UP.</t>
  </si>
  <si>
    <t>VREČKA ZA BRUHANJE SIC-SAC,1X</t>
  </si>
  <si>
    <t>SS4</t>
  </si>
  <si>
    <t>VREČKA ZA STR.SAMOLEPIL.13X27 CM A100 WW</t>
  </si>
  <si>
    <t>SS4A</t>
  </si>
  <si>
    <t>VREČKA ZA STERIL.SAMOLEPIL.13X38CM A100</t>
  </si>
  <si>
    <t>SS6</t>
  </si>
  <si>
    <t>VREČKA ZA STR.SAMOLEPIL.25X40 CM A100 WW</t>
  </si>
  <si>
    <t>SS7</t>
  </si>
  <si>
    <t>VREČKA ZA STR.SAMOLEPIL.30X45 CM A100 WW</t>
  </si>
  <si>
    <t>ZAMAŠEK ZA KATETER STR.T.SPIGOT   PRIMED</t>
  </si>
  <si>
    <t>460-110</t>
  </si>
  <si>
    <t>PREVLEKE PE MODRA ZA ČEVLJE ELAST.A100BV</t>
  </si>
  <si>
    <t>ZBIRALNIK SEPTOBOX 15 1.5L RUMEN KVAD. PRIMA</t>
  </si>
  <si>
    <t>MECO MATTIUSSI ECOLOGIJA</t>
  </si>
  <si>
    <t>ZBIRALNIK PVC ZA IGLE 0.2L BEL OKR.      PAPO</t>
  </si>
  <si>
    <t>ZBIRALNIK 0.7L STARSTEDL</t>
  </si>
  <si>
    <t>ZBIRALNIK SEPTOBOX SB 30 3.5L  RUMEN KVAD. PRIMA</t>
  </si>
  <si>
    <t>SHERWOD</t>
  </si>
  <si>
    <t>ZBIRALNIK PVC  4L  RDEČ PRAVOKOTEN        SH</t>
  </si>
  <si>
    <t>ZBIRALNIK PVC  8L  RDEČ PRAVOKOTEN        SH</t>
  </si>
  <si>
    <t>Sanolabor d.d.</t>
  </si>
  <si>
    <t xml:space="preserve">          PROFARMAKON INT. d.o.o.</t>
  </si>
  <si>
    <t>NOBASORB STERIL.NETK.VATIR.10x20cm</t>
  </si>
  <si>
    <t>NOBASORB STERIL.NETK.VATIR.20x20cm</t>
  </si>
  <si>
    <t>NOBA MULL KOMP.7,5x7,5cm-12sl./100</t>
  </si>
  <si>
    <t>NOBA MULL KOMP.10x10cm-12sl./100</t>
  </si>
  <si>
    <t>NOBA MULL KOMP.5x5cm-12sl./100</t>
  </si>
  <si>
    <t>10-0103-S</t>
  </si>
  <si>
    <t xml:space="preserve">KOMPRESA STERILNA 75X75 CM </t>
  </si>
  <si>
    <t>302-203-S</t>
  </si>
  <si>
    <t>KOMPRESA STERILNA PREKLANA125X150CM</t>
  </si>
  <si>
    <t>URGOTUL 5CMX5CM/ A10</t>
  </si>
  <si>
    <t>URGOTUL 10X10CM/A10</t>
  </si>
  <si>
    <t>kom/KOM</t>
  </si>
  <si>
    <t>kos/KOM</t>
  </si>
  <si>
    <t>sc./KOM</t>
  </si>
  <si>
    <t>NOBA RUDAVLIES STERIL 6cm x 10cm</t>
  </si>
  <si>
    <t>NOBA RUDAVLIES STERIL 10cm x 8cm</t>
  </si>
  <si>
    <t>URGO AQUA FILM MALI 20x72mm/20</t>
  </si>
  <si>
    <t>URGO OPTISKIN 53MM X 70MM</t>
  </si>
  <si>
    <t>URGO AQUA FILM XL 5 STRIPOV</t>
  </si>
  <si>
    <t>NORD</t>
  </si>
  <si>
    <t>URGO STRIPI 30</t>
  </si>
  <si>
    <t>URGO OPTISKIN FILM 53MM X 72MM</t>
  </si>
  <si>
    <t>NOBASORB NETK.VATIR.10x10cm/50</t>
  </si>
  <si>
    <t>NOBASORB NETK.VATIR.20x20cm/25</t>
  </si>
  <si>
    <t>NOBAFIX MULL POVOJ 4mx6cm, A20</t>
  </si>
  <si>
    <t>NOBAFIX MULL POVOJ 4mx8cm, A20</t>
  </si>
  <si>
    <t>NOBAFIX MULL POVOJ 4mx10m, A20</t>
  </si>
  <si>
    <t>kos/kos</t>
  </si>
  <si>
    <t>NOBAHEBAN 4,5MX7,5CM</t>
  </si>
  <si>
    <t>kom/kos</t>
  </si>
  <si>
    <t>VIVASOFT 5M x 10CM</t>
  </si>
  <si>
    <t>VIVASOFT 5M X 6CM</t>
  </si>
  <si>
    <t>VIVASOFT 5M X 8CM</t>
  </si>
  <si>
    <t>sc./sc</t>
  </si>
  <si>
    <t>NOBAFIX MULL POVOJ 4mx4cm, A20</t>
  </si>
  <si>
    <t>kom/kom</t>
  </si>
  <si>
    <t>zav./kos</t>
  </si>
  <si>
    <t>vreča/vreča</t>
  </si>
  <si>
    <t>URGO TAMPON ŠT.2-NESTERILNI</t>
  </si>
  <si>
    <t>NOBA RUDOPORO DISP. 9,14X2,5 cm, A12</t>
  </si>
  <si>
    <t>NOBA RUDOPORO DISP.9,14X2,5 cm, A6</t>
  </si>
  <si>
    <t>zav./zav</t>
  </si>
  <si>
    <t>KROGLICE VATA TAMPONI A100</t>
  </si>
  <si>
    <t>SIMPSS d.o.o.</t>
  </si>
  <si>
    <t>kos/560</t>
  </si>
  <si>
    <t>vpojna gaza 0,2m2</t>
  </si>
  <si>
    <t>kos/350</t>
  </si>
  <si>
    <t>vpojna gaza 0,4m2</t>
  </si>
  <si>
    <t>kos/140</t>
  </si>
  <si>
    <t>vpojna gaza 0,8m2</t>
  </si>
  <si>
    <t>TO015505</t>
  </si>
  <si>
    <t>sc./15</t>
  </si>
  <si>
    <t>KOMPRESA OČESNA</t>
  </si>
  <si>
    <t>sc./30</t>
  </si>
  <si>
    <t xml:space="preserve">VATIRANEC 10X20 NTK. STR.   </t>
  </si>
  <si>
    <t>sc./25</t>
  </si>
  <si>
    <t>sa157400</t>
  </si>
  <si>
    <t>sc./100</t>
  </si>
  <si>
    <t>zav./100</t>
  </si>
  <si>
    <t>KOMPRESA 5X5 NTK 6SL</t>
  </si>
  <si>
    <t>KOMPRESA 7,5X7,5NTK 6SL</t>
  </si>
  <si>
    <t>KOMPRESA 10X10 NTK 6SL</t>
  </si>
  <si>
    <t>kos/100</t>
  </si>
  <si>
    <t>op800530</t>
  </si>
  <si>
    <t>kos/240</t>
  </si>
  <si>
    <t>op906544</t>
  </si>
  <si>
    <t>kos/300</t>
  </si>
  <si>
    <t>sa290510</t>
  </si>
  <si>
    <t>sc./10</t>
  </si>
  <si>
    <t>Mepitel 5x7,5</t>
  </si>
  <si>
    <t>sa290710</t>
  </si>
  <si>
    <t>Mepitel 7,5x10</t>
  </si>
  <si>
    <t>kom/1</t>
  </si>
  <si>
    <t>kos/10</t>
  </si>
  <si>
    <t>fz466103</t>
  </si>
  <si>
    <t>kos/1</t>
  </si>
  <si>
    <t>sc./1</t>
  </si>
  <si>
    <t>fz466101</t>
  </si>
  <si>
    <t>sa671000</t>
  </si>
  <si>
    <t>sc./50</t>
  </si>
  <si>
    <t>sa671100</t>
  </si>
  <si>
    <t>sa670800</t>
  </si>
  <si>
    <t>sc=453g</t>
  </si>
  <si>
    <t>kom    /sc=453g</t>
  </si>
  <si>
    <t>kom/sc=453g</t>
  </si>
  <si>
    <t>Amalcap I</t>
  </si>
  <si>
    <t>Amalcap II</t>
  </si>
  <si>
    <t>Amalcap III</t>
  </si>
  <si>
    <t>sc=2x6g</t>
  </si>
  <si>
    <t>kom      /sc=2x6g</t>
  </si>
  <si>
    <t>Apexit, orig pak a 2x6g</t>
  </si>
  <si>
    <t>GC000238</t>
  </si>
  <si>
    <t>Capsule applier II, orig pak a 1</t>
  </si>
  <si>
    <t>ES3910barva-D</t>
  </si>
  <si>
    <t>kom=4g</t>
  </si>
  <si>
    <t>kom/kom=4g</t>
  </si>
  <si>
    <t>sc=10x0,2g</t>
  </si>
  <si>
    <t>kom/sc=10x0,2g</t>
  </si>
  <si>
    <t>Filtek supreme XT, orig pak a 10x0,2g</t>
  </si>
  <si>
    <t>sc=12x10</t>
  </si>
  <si>
    <t>kom/sc=12x10</t>
  </si>
  <si>
    <t>sc=6x10</t>
  </si>
  <si>
    <t>kom/sc=6x10</t>
  </si>
  <si>
    <t>kom/sc=6kom</t>
  </si>
  <si>
    <t>E18315204070 do 170</t>
  </si>
  <si>
    <t>sc/sc=6kom</t>
  </si>
  <si>
    <t>sc.    /sc</t>
  </si>
  <si>
    <t>sc=2x2ml</t>
  </si>
  <si>
    <t>sc/sc=2x2ml</t>
  </si>
  <si>
    <t>kom     /kom</t>
  </si>
  <si>
    <t>kom    /kom</t>
  </si>
  <si>
    <t>Calxyl brizga, orig pak a 3g</t>
  </si>
  <si>
    <t>IV553305</t>
  </si>
  <si>
    <t>Cavifil injector, aplikator</t>
  </si>
  <si>
    <t>HK66001540</t>
  </si>
  <si>
    <t>kom=37g</t>
  </si>
  <si>
    <t>kom/kom=37g</t>
  </si>
  <si>
    <t>Scitodur soft lonček 30g</t>
  </si>
  <si>
    <t>kom/sc=3x10g</t>
  </si>
  <si>
    <t>kom    /sc</t>
  </si>
  <si>
    <t>kom=50ml</t>
  </si>
  <si>
    <t>kom/kom=50ml</t>
  </si>
  <si>
    <t>Compoglas F cac 20x0,20</t>
  </si>
  <si>
    <t>sc=20x0,25g</t>
  </si>
  <si>
    <t>kom/sc=20x0,25g</t>
  </si>
  <si>
    <t>Compoglas Flow cav. 20x0,20</t>
  </si>
  <si>
    <t>kom/sc</t>
  </si>
  <si>
    <t>Nastavki za čopič 50 kom</t>
  </si>
  <si>
    <t>ES74088</t>
  </si>
  <si>
    <t>sc=3kom</t>
  </si>
  <si>
    <t>kom/sc=3kom</t>
  </si>
  <si>
    <t>Držalo za čopič, orig pak a 3</t>
  </si>
  <si>
    <t>HENKEL ECOLAB</t>
  </si>
  <si>
    <t>Dozator razpršilka 650ml, orig pak a 1</t>
  </si>
  <si>
    <t>kom     /sc</t>
  </si>
  <si>
    <t>EDTA</t>
  </si>
  <si>
    <t>EDTA raztopina za izpiranje kanalov, orig pak a 30ml</t>
  </si>
  <si>
    <t>sc=2x3ml</t>
  </si>
  <si>
    <t>kom     /sc=2x3ml</t>
  </si>
  <si>
    <t>Email preparator v steklenički 2x3ml</t>
  </si>
  <si>
    <t>3M70200552134</t>
  </si>
  <si>
    <t>sc=2x550g</t>
  </si>
  <si>
    <t>kom/sc=2x550g</t>
  </si>
  <si>
    <t>Express Putty STD kpl, orig pak a 2x550g</t>
  </si>
  <si>
    <t>3M70201036590 ali  3M70200524356</t>
  </si>
  <si>
    <t>kom/sc=2x50ml</t>
  </si>
  <si>
    <t xml:space="preserve">Express Light body green/blue, orig pak a2x50 ml </t>
  </si>
  <si>
    <t>3M70201036590 ali 3M70200524356</t>
  </si>
  <si>
    <t>kom/sc=40x0,12ml</t>
  </si>
  <si>
    <t>Excite DSC doze tanke</t>
  </si>
  <si>
    <t>kom/kom=6ml</t>
  </si>
  <si>
    <t>sc=3x2,5g</t>
  </si>
  <si>
    <t>kom/sc=3x2,5g</t>
  </si>
  <si>
    <t>sc/sc=30kom</t>
  </si>
  <si>
    <t>kom/sc=100g+45ml</t>
  </si>
  <si>
    <t>Multifix hiter, orig pak a 100g+45ml</t>
  </si>
  <si>
    <t>Multifix normal, orig pak a 100g+45ml</t>
  </si>
  <si>
    <t>kom/kom=5,2ml</t>
  </si>
  <si>
    <t xml:space="preserve"> A3 3M70201104182 oz. A2 3M70201104174; 12g</t>
  </si>
  <si>
    <t>kom=12g</t>
  </si>
  <si>
    <t>kom     /kom=12g</t>
  </si>
  <si>
    <t>Photac Fil Quick prah, orig paka 12g</t>
  </si>
  <si>
    <t>3M70201104307/315/323</t>
  </si>
  <si>
    <t xml:space="preserve">Photac Fil Quick kaps., razl. barve, orig pak a 50 </t>
  </si>
  <si>
    <t>GC002022/212/213/214/215/216</t>
  </si>
  <si>
    <t>Fuji IX Fast kapsule razl. barve</t>
  </si>
  <si>
    <t>3M70201119107</t>
  </si>
  <si>
    <t>kom=12,5g</t>
  </si>
  <si>
    <t>kom/kom=12,5g</t>
  </si>
  <si>
    <t>Ketac Molar prah, orig pak a  12,5g</t>
  </si>
  <si>
    <t>kom=8,5g</t>
  </si>
  <si>
    <t>kom/kom=8,5g</t>
  </si>
  <si>
    <t>Ketac Molar tekočina, orig pak a  8,5 g</t>
  </si>
  <si>
    <t>ES56410 ali ES56430 ali ES56420</t>
  </si>
  <si>
    <t>Ketac Molar aplicap, orig pak a 50</t>
  </si>
  <si>
    <t>GC001409</t>
  </si>
  <si>
    <t>DME-101</t>
  </si>
  <si>
    <t>MET TRAK DME-101 ACON A50</t>
  </si>
  <si>
    <t>DMO-101</t>
  </si>
  <si>
    <t>MOP TRAK DMO-101 ACON A50</t>
  </si>
  <si>
    <t>DMT-101</t>
  </si>
  <si>
    <t>MTD TRAK DMT-101 ACON A50</t>
  </si>
  <si>
    <t>DTH-101</t>
  </si>
  <si>
    <t>THC TRAK DTH-101 ACON A50</t>
  </si>
  <si>
    <t>DSD-765</t>
  </si>
  <si>
    <t>COC/MET/PCP/THC/OPI/AMP SLINA ACON A25</t>
  </si>
  <si>
    <t>Z04580B</t>
  </si>
  <si>
    <t>DIALAB</t>
  </si>
  <si>
    <t>AMP/COC/MET/OPI/THC/PCP SLINA DIALAB A1</t>
  </si>
  <si>
    <t>pkg/PAK</t>
  </si>
  <si>
    <t>Lab.tehnika Burnik</t>
  </si>
  <si>
    <t>Epruveta 12x75 + zamašek</t>
  </si>
  <si>
    <t>URIN MONOVETTE 10 ML</t>
  </si>
  <si>
    <t>Steklena konusna epr.za urin, 15ml</t>
  </si>
  <si>
    <t>Macherey Nagel</t>
  </si>
  <si>
    <t>pH-Fix indicator strips, 0-14 pH</t>
  </si>
  <si>
    <t>ORION Diagnostica</t>
  </si>
  <si>
    <t>HECHT</t>
  </si>
  <si>
    <t>Krovno steklo 24x24</t>
  </si>
  <si>
    <t>SHERWOOD</t>
  </si>
  <si>
    <t>Sharps contajner small</t>
  </si>
  <si>
    <t>Posoda za odpad 12L</t>
  </si>
  <si>
    <t>Posoda za odpad 8L</t>
  </si>
  <si>
    <t>Posodica za urin z izlivom 125 ml</t>
  </si>
  <si>
    <t>Posodice za blato z žličkO</t>
  </si>
  <si>
    <t>Predmetno steklo-mat.76x26</t>
  </si>
  <si>
    <t>KARTELL</t>
  </si>
  <si>
    <t>Univerzalno stojalo za 60 epruvet 16mm</t>
  </si>
  <si>
    <t>URICULT PLUS 10 T</t>
  </si>
  <si>
    <t>6.01.9.1E</t>
  </si>
  <si>
    <t>URISED EPRUVETA</t>
  </si>
  <si>
    <t>URISED PLOŠČICA</t>
  </si>
  <si>
    <t>SAN.KO.M</t>
  </si>
  <si>
    <t>ZBIRAL ZA UR OTR ST100ML</t>
  </si>
  <si>
    <t>EPRUVETA BAKT. 12X 75 MM 114106 BRA A250</t>
  </si>
  <si>
    <t>pkg/ZAV</t>
  </si>
  <si>
    <t>EPR MONOVETTE URIN 10ML 10.252 SAR A100</t>
  </si>
  <si>
    <t>EPRUVETA ZA CETRIFUGO K.D. Z/R BRA  A100</t>
  </si>
  <si>
    <t>KOZAREC PVC 1 DL A100  KOS/42ZAV   NESAM</t>
  </si>
  <si>
    <t>KOZAREC PVC 2 DL A 100 KOS         NESAM</t>
  </si>
  <si>
    <t>BRAND GMBH</t>
  </si>
  <si>
    <t>NASTAVEK RUMENI 7025 56 BRAND A1000</t>
  </si>
  <si>
    <t>PAPIR IND. PH 0-14 9535 MCK A100</t>
  </si>
  <si>
    <t>GORKIČ</t>
  </si>
  <si>
    <t>PARASEP MINI EKOLOŠKE EPR. 146100  A40</t>
  </si>
  <si>
    <t>PIPETA PAST.PE-LD 3.5ML 1.0/0.25 BR A500</t>
  </si>
  <si>
    <t>TLOS</t>
  </si>
  <si>
    <t>STEKLA POKR.24 X 24 MM /200/        TLOS</t>
  </si>
  <si>
    <t>ZBIRALNIK PVC 11L RDEČ PRAVOKOTEN     SH</t>
  </si>
  <si>
    <t>B-D</t>
  </si>
  <si>
    <t>POSODA ZA 24 URNO ZB.URINA 3L 364982 BD</t>
  </si>
  <si>
    <t>POSODICA ZA URIN 125 ML 7589 01 BR A1000</t>
  </si>
  <si>
    <t>POSODICA PP ZA URIN 120ML DELTALAB</t>
  </si>
  <si>
    <t>POSODICA PP ZA URIN 120ML STER. DELTALAB</t>
  </si>
  <si>
    <t>PIPETA SEDIKO NEGRAD. BURNIK A200</t>
  </si>
  <si>
    <t>SEDIMAS BURNIK A500</t>
  </si>
  <si>
    <t>STEKLA PREDM.76X26 MAT. AA00000112E MENZEL OMN A50</t>
  </si>
  <si>
    <t>STOJALO DEMONT.FI 16MM 55 EPR.BELO BRAND</t>
  </si>
  <si>
    <t>URICULT 67404 ORION A10</t>
  </si>
  <si>
    <t>URICULT TRIO 68197 ORION A10</t>
  </si>
  <si>
    <t>URISED EPRUVETA BREZ ZAMAŠKA BURNIK A500</t>
  </si>
  <si>
    <t>URISED PLOŠČICA BURNIK A50</t>
  </si>
  <si>
    <t>VAKUPETA PIPETA ZA SEDIM.GRAD.BURN. A200</t>
  </si>
  <si>
    <t>VREČKA ZA URIN OTROŠKA STERILNA  PLASTEX</t>
  </si>
  <si>
    <t>Studio 33 marketing d.o.o.</t>
  </si>
  <si>
    <t>kpl     /1</t>
  </si>
  <si>
    <t>kpl/1</t>
  </si>
  <si>
    <t>PATERN RESIN PRAH100</t>
  </si>
  <si>
    <t>kom    /1</t>
  </si>
  <si>
    <t>kom      /1</t>
  </si>
  <si>
    <t>ARTEMIS C4 3G DEN</t>
  </si>
  <si>
    <t>ARTEMIS A1 CAV.ENAM.</t>
  </si>
  <si>
    <t>IGLA BEUTELROCK POS.</t>
  </si>
  <si>
    <t>sc.    /1</t>
  </si>
  <si>
    <t>kom     /1</t>
  </si>
  <si>
    <t>RELYX TEMP-zac.cem.</t>
  </si>
  <si>
    <t>FUJI DENT.COND</t>
  </si>
  <si>
    <t>FUJI  PLUS   KPL</t>
  </si>
  <si>
    <t>POL.F.GUM.C A6 CA[A</t>
  </si>
  <si>
    <t>POL.F.GUM.B A6 STO@</t>
  </si>
  <si>
    <t>POL.AS.02  OKR</t>
  </si>
  <si>
    <t>sc.     /1</t>
  </si>
  <si>
    <t>doza/1</t>
  </si>
  <si>
    <t>IONOSEAL tube</t>
  </si>
  <si>
    <t>sharp</t>
  </si>
  <si>
    <t>VATNE KROGLICE 1</t>
  </si>
  <si>
    <t>LENTULO W25-40 25VZM</t>
  </si>
  <si>
    <t>sc   /1</t>
  </si>
  <si>
    <t>hahnenkraft</t>
  </si>
  <si>
    <t>MODEL ZOB PREVENT.</t>
  </si>
  <si>
    <t>braun</t>
  </si>
  <si>
    <t xml:space="preserve">3m espe </t>
  </si>
  <si>
    <t>betrade</t>
  </si>
  <si>
    <t>PETRIJEVKA B706 4X</t>
  </si>
  <si>
    <t>PREDPASNIK 1X UP</t>
  </si>
  <si>
    <t>dc</t>
  </si>
  <si>
    <t>POLIKAR.PREVLEKE</t>
  </si>
  <si>
    <t>ROK.HAP.SKIN B.T S</t>
  </si>
  <si>
    <t>johnson johnson</t>
  </si>
  <si>
    <t>SVILA MANI SUTURE 5/0</t>
  </si>
  <si>
    <t>kpl    /1</t>
  </si>
  <si>
    <t>detax</t>
  </si>
  <si>
    <t>sc    /1</t>
  </si>
  <si>
    <t>aesculap</t>
  </si>
  <si>
    <t>kom   /1</t>
  </si>
  <si>
    <t>sc.   /1</t>
  </si>
  <si>
    <t>SVEDRI OKR.W1-006 A6</t>
  </si>
  <si>
    <t>kom./1</t>
  </si>
  <si>
    <t>TOXAVIT</t>
  </si>
  <si>
    <t>POLIRNI TRAK 60</t>
  </si>
  <si>
    <t>zav/1</t>
  </si>
  <si>
    <t>TUBULITEC LINER</t>
  </si>
  <si>
    <t>ULTRACAL 2X1,2ML</t>
  </si>
  <si>
    <t>UNIMETRIC SV.C212 210</t>
  </si>
  <si>
    <t>ZAT.PLAST.UNIC.110</t>
  </si>
  <si>
    <t xml:space="preserve"> kom     /1</t>
  </si>
  <si>
    <t>XANTOPREN PLAVI L140</t>
  </si>
  <si>
    <t xml:space="preserve"> sc.     /1</t>
  </si>
  <si>
    <t>DEN.ZAT.211</t>
  </si>
  <si>
    <t xml:space="preserve"> kom      /1</t>
  </si>
  <si>
    <t>kawo</t>
  </si>
  <si>
    <t>Interdent d.o.o.</t>
  </si>
  <si>
    <t>3M70201115469</t>
  </si>
  <si>
    <t>sc=2X6ml</t>
  </si>
  <si>
    <t>kom/sc=2X6ml</t>
  </si>
  <si>
    <t>Adper Prompt Intro Kit, orig pak a 2x6ml+pribor</t>
  </si>
  <si>
    <t>sc=8+10g</t>
  </si>
  <si>
    <t>kom     /sc=8+10g</t>
  </si>
  <si>
    <t>sc=4+4ml</t>
  </si>
  <si>
    <t>kom/sc=4+4ml</t>
  </si>
  <si>
    <t>sc=50ml+15</t>
  </si>
  <si>
    <t>kom/sc=50ml+15</t>
  </si>
  <si>
    <t>sc=100g+105ml</t>
  </si>
  <si>
    <t>kom/sc=100g+105ml</t>
  </si>
  <si>
    <t>Kanile iv  1.2 x 45 mm                                                                             (kot npr. Venflon ali enakovredne)</t>
  </si>
  <si>
    <t>Kanile iv  1.4 x 45 mm                                                                                             (kot npr. Venflon ali enakovredne)</t>
  </si>
  <si>
    <t>Kanile iv  1.7 x 45 mm                                                                                     (kot npr. Venflon ali enakovredne)</t>
  </si>
  <si>
    <t>Kanile iv 1.0x32 mm                                                                                (kot npr. Venflon   ali enakovredne)</t>
  </si>
  <si>
    <t xml:space="preserve">Krpice za nego     (kot npr. Negasoft ali enakovredne)   </t>
  </si>
  <si>
    <t>Lancete z varnostno zaščito  (kot npr. Microtainer Safety Flow Lancet ali enakovredne)</t>
  </si>
  <si>
    <t xml:space="preserve">Lancete za alergološko testiranje - plastične (kot npr. Stallergenes ali enakovredna)  </t>
  </si>
  <si>
    <t>Lancete za ELITE in DEX set   (kot npr. Microlet ali enakovredne)</t>
  </si>
  <si>
    <t xml:space="preserve"> sc.</t>
  </si>
  <si>
    <t xml:space="preserve">Lističi testni za   GLUCOOARD     </t>
  </si>
  <si>
    <t xml:space="preserve">Lističi testni za  ACCUTREND HOL. </t>
  </si>
  <si>
    <t xml:space="preserve">Lističi testni za  COMBUR 10     </t>
  </si>
  <si>
    <t xml:space="preserve">Lističi testni za  Glukometer -DEX    </t>
  </si>
  <si>
    <t xml:space="preserve">Lističi testni za  MEDIDENSE  </t>
  </si>
  <si>
    <t xml:space="preserve">Lističi testni za ACUCHECK      </t>
  </si>
  <si>
    <t xml:space="preserve">Lističi testni za ASCENTA ELITE </t>
  </si>
  <si>
    <t>Loparčki za odvzem brisa  PAPA  (kot npr. Metaloplast ali enakovredni)</t>
  </si>
  <si>
    <t xml:space="preserve">Lopatice za grlo, lesene, nesterilne        </t>
  </si>
  <si>
    <t>Mandreni za i.v. kanilo  18 GA                                             (kot npr. Venflon ali enakovredni)</t>
  </si>
  <si>
    <t>Mandreni za i.v. kanilo  22 GA                                                                 (kot npr. Venflon ali enakovredni)</t>
  </si>
  <si>
    <t xml:space="preserve">Nastavek ušesni  za termometer THERMOSCAN PRO 3000           </t>
  </si>
  <si>
    <t>Nastavek za aspiracijo z regul st.   (07.031.00.000)</t>
  </si>
  <si>
    <t xml:space="preserve">Nastavek za termometer Microlife   </t>
  </si>
  <si>
    <t xml:space="preserve">Nastavki silikonski za VTG  </t>
  </si>
  <si>
    <t>Nosilci za vizorje (za zaščitna očala)                                                              (kot npr. Kimberly Clark ali enakovredni)</t>
  </si>
  <si>
    <t>Palčke vatirane    (kot npr. KOBACAJ ali enakovredne)</t>
  </si>
  <si>
    <t xml:space="preserve">Palčke za jodiranje - lesene 30 cm   </t>
  </si>
  <si>
    <t xml:space="preserve">Palčke za jodiranje - lesene 50 cm   </t>
  </si>
  <si>
    <t xml:space="preserve">zav </t>
  </si>
  <si>
    <t>Papir EKG 210mmx295mm za MAC 1200 ST  (kot npr. ECG paper for Helige Cardio Smart)</t>
  </si>
  <si>
    <t>Rokavice brez latexa, netalkane  (S,M,L)   (kot npr. SAFE SKIN Vinil powder free ali enakovredne)</t>
  </si>
  <si>
    <t>Rokavice latex  (S,M,L)  (kot npr. SAFE SKIN ali enakovredne)</t>
  </si>
  <si>
    <r>
      <t>Rokavice latex  netalkane, gladke   (S,M,L)</t>
    </r>
    <r>
      <rPr>
        <sz val="11"/>
        <rFont val="Arial CE"/>
        <family val="0"/>
      </rPr>
      <t xml:space="preserve"> </t>
    </r>
    <r>
      <rPr>
        <sz val="8.5"/>
        <rFont val="Arial CE"/>
        <family val="2"/>
      </rPr>
      <t xml:space="preserve"> (kot npr.   SAFESKIN SATINE PLUS ali enakovredne)</t>
    </r>
  </si>
  <si>
    <t xml:space="preserve">Rokavice nesterilne 1xUP IZ POLIETILENSKE FOLIJE (Kavnik) </t>
  </si>
  <si>
    <t xml:space="preserve">Rokavice sterilne kirurške  - par rokav. </t>
  </si>
  <si>
    <t xml:space="preserve">Sistem infuzijski z dvok. plast. iglo  </t>
  </si>
  <si>
    <t xml:space="preserve">Skalpeli rezilo sterilno  za 1x uporabo      </t>
  </si>
  <si>
    <t xml:space="preserve">Skalpeli z ročaji za 1x uporabo  </t>
  </si>
  <si>
    <t>Sonda za merjenje globine rane                                                                               (kot npr.  Visitrak Depth ali enakovredna)</t>
  </si>
  <si>
    <r>
      <t xml:space="preserve">Sredstvo za koagulacijo po eksciziji v ginek.  </t>
    </r>
    <r>
      <rPr>
        <sz val="8.5"/>
        <rFont val="Arial CE"/>
        <family val="0"/>
      </rPr>
      <t>3x5cm</t>
    </r>
    <r>
      <rPr>
        <b/>
        <sz val="12"/>
        <rFont val="Arial CE"/>
        <family val="0"/>
      </rPr>
      <t xml:space="preserve"> </t>
    </r>
    <r>
      <rPr>
        <sz val="8.5"/>
        <rFont val="Arial CE"/>
        <family val="2"/>
      </rPr>
      <t xml:space="preserve">                                                                                                           (kot npr. Lyostip ali enakovredno) </t>
    </r>
  </si>
  <si>
    <t xml:space="preserve">Sredstvo za koagulacijo po eksciziji v ginek.  5x8cm                                                                                                              (kot npr. Lyostip ali enakovredno) </t>
  </si>
  <si>
    <t xml:space="preserve">Svila  3/0 DS  26 mm     </t>
  </si>
  <si>
    <t xml:space="preserve">Stekla objektna matirana    </t>
  </si>
  <si>
    <t>Svila 2/0 z iglo       (kot npr. Mersilk ali enakovredna)</t>
  </si>
  <si>
    <t>Svila 3/0 z iglo      (kot npr. Mersilk ali enakovredna)</t>
  </si>
  <si>
    <t>Svila 4/0 z iglo       (kot npr. Mersilk ali enakovredna)</t>
  </si>
  <si>
    <t>Svila 5/0 z iglo</t>
  </si>
  <si>
    <t xml:space="preserve">Ščetke za cervix-bris sterilen za 1xuporabo -ginekol.  (kot npr. Metaloplast ali enakovredne)  </t>
  </si>
  <si>
    <t>TALKUM    A 1000 g</t>
  </si>
  <si>
    <t xml:space="preserve">Ustniki kartonski za inhalacije 28x65 - spirometr.  </t>
  </si>
  <si>
    <t xml:space="preserve">Ustniki kartonski za inhalacije 30x65 - spirometr. </t>
  </si>
  <si>
    <t xml:space="preserve">Vložki   (kot npr. VIR EXTRA ali enakovredni)  </t>
  </si>
  <si>
    <t>Obloga hidrokapilarna, lepljiva                     15x15 cm    (kot npr. Alione adhesive ali enakovredna)</t>
  </si>
  <si>
    <t>Obloga hidrokapilarna, lepljiva    20x20 cm  (kot npr. Alione adhesive ali enakovredna)</t>
  </si>
  <si>
    <t>Obloga hidrokapilarna,  lepljiva  10x10 cm   (kot npr. Alione adhesive ali enakovredna)</t>
  </si>
  <si>
    <t>Obloga iz poliuretanske pene, lepljiva za križnico  23x23cm        (kot npr. Biatain ali enakovredna)</t>
  </si>
  <si>
    <t>Obloga iz poliuretanske pene,  lepljiva za peto  19x20cm     (kot npr. Biatain ali enakovredna)</t>
  </si>
  <si>
    <t xml:space="preserve">Sredstvo za čiščenje in razkuževanje instrumentov   a2l  (kot npr. Sekusept plus ali enakovredno)  </t>
  </si>
  <si>
    <r>
      <t xml:space="preserve">Sredstvo za dezinfekc. in čiščenje termolabil. mat.  A1l   (instrumenti, steklo,…) </t>
    </r>
    <r>
      <rPr>
        <sz val="11"/>
        <color indexed="10"/>
        <rFont val="Arial CE"/>
        <family val="0"/>
      </rPr>
      <t xml:space="preserve">     </t>
    </r>
  </si>
  <si>
    <t xml:space="preserve">Sredstvo za higiensko in kirurško dezinfekcijo rok  a1l  (kot npr. Desderman N ali enakovreden) </t>
  </si>
  <si>
    <t>Epruveta biokem. (brez gela) 4ml, plastična  /dimenzija epruvete glede na zahtevan volumen/</t>
  </si>
  <si>
    <t xml:space="preserve">Epruveta biokem. gel 5-6ml, plastična  /dimenzija epruvete glede na zahtevan volumen/  </t>
  </si>
  <si>
    <t xml:space="preserve">Epruveta citrat 1,6-2ml, plastična  /dimenzija epruvete glede na zahtevan volumen/ </t>
  </si>
  <si>
    <t xml:space="preserve">Epruveta EDTA  2 ml, plastična  /dimenzija epruvete glede na zahtevan volumen/  </t>
  </si>
  <si>
    <t>Epruveta EDTA  3 ml, plastična  /dimenzija epruvete glede na zahtevan volumen/</t>
  </si>
  <si>
    <t>Epruveta EDTA 6ml, plastična  /dimenzija epruvete glede na zahtevan volumen/</t>
  </si>
  <si>
    <t>Epruveta koag. 1,8-2ml, plastična  /dimenzija epruvete glede na zahtevan volumen/</t>
  </si>
  <si>
    <t>Epruveta Li heparin 5ml, steklena  /dimenzija epruvete glede na zahtevan volumen/</t>
  </si>
  <si>
    <t>Metuljček varnostni, dolžina 19-21cm</t>
  </si>
  <si>
    <t>Vrečke za urin, otroške, sterilne, plastex 100ml</t>
  </si>
  <si>
    <t>Obloga s parafinom (mrežica kontaktna, nelepljiva z nevtralnimi mazili) 10x40cm  (kot npr. Jelonet ali enakovredna)</t>
  </si>
  <si>
    <t xml:space="preserve">Obloga 15X15cm iz poliestra, umetne svile z dodanim srebrom                     (kot npr. Acticoat 7  ali enakovredna)      </t>
  </si>
  <si>
    <t xml:space="preserve">Obloga  10X12,5cm iz poliestra, umetne svile z dodanim srebrom                       (kot npr. Acticoat 7  ali enakovredna)     </t>
  </si>
  <si>
    <t xml:space="preserve">Obloga  5X5cm   iz poliestra, umetne svile z dodanim srebrom                           (kot npr. Acticoat 7  ali enakovredna)             </t>
  </si>
  <si>
    <t>Obloga tanka, prozorna, hidrokoloidna  z alginatom  10x10cm    (kot npr. Comfeel Plus Transparent   ali enakovredna)</t>
  </si>
  <si>
    <t xml:space="preserve">Obloga tanka, prozorna, hidrokoloidna  z alginatom  15x15 cm   (kot npr. Comfeel Plus Transparent  ali enakovredna)  </t>
  </si>
  <si>
    <t>Obloga iz netkanega materiala z aktivnim ogljem  10x10cm       (kot npr. Carbonet ali enakovredna)</t>
  </si>
  <si>
    <t>Obloga, mehka, silikonska za oskrbo brazgotin, netkana  10x18cm  (kot npr. Mepiform ali enakovredna)</t>
  </si>
  <si>
    <t>Obloga, mehka, silikonska za oskrbo brazgotin, netkana  5cmx7,5cm   (kot npr. Mepiform ali enakovredna)</t>
  </si>
  <si>
    <t>Obloga, hidrokoloidna z alginatom  10x10 cm   (kot npr. Comfeel Plus  ali enakovredne)</t>
  </si>
  <si>
    <t>Obloga,  hidrokoloidna z alginatom 15x15 cm  (kot npr. Comfeel Plus  ali enakovredne)</t>
  </si>
  <si>
    <t xml:space="preserve">Obloga, alginatna 10x10cm     (kot npr. SeaSorb Soft  ali enakovredne)  </t>
  </si>
  <si>
    <t>Obloga, alginatna 15x15cm     (kot npr. SeaSorb Soft  ali enakovredne)</t>
  </si>
  <si>
    <t>Obloga hidrokoloidna z alginatom 4x6cm    (kot npr. Comfeel Plus ali enakovredne)</t>
  </si>
  <si>
    <r>
      <t xml:space="preserve">Oglje aktivno s srebrom </t>
    </r>
    <r>
      <rPr>
        <sz val="9"/>
        <rFont val="Arial CE"/>
        <family val="2"/>
      </rPr>
      <t>10,5x10,5 cm      (kot npr. ACTISORB PLUS ali enakovreden)</t>
    </r>
  </si>
  <si>
    <t>Film zaščitni, nepekoč - palčka z gobico 1ml   A25   (kot npr.  Cavilon ali enakovredne)</t>
  </si>
  <si>
    <t>Obloga vpojna z mehkim silikonom - silikonske poliuretanske pene brez lepljivega roba 10x10 cm                         (npr. Mepilex ali enakovredna)</t>
  </si>
  <si>
    <t>Obloga vpojna z mehkim silikonom - silikonske poliuretanske pene brez lepljivega roba 15x15 cm                             (npr. Mepilex ali enakovredna)</t>
  </si>
  <si>
    <t>Obloga vpojna z mehkim silikonom - silikonske poliuretanske pene brez lepljivega roba 20x20 cm                                 (npr. Mepilex ali enakovredna)</t>
  </si>
  <si>
    <t>Obloga vpojna z mehkim silikonom - silikonske poliuretanske pene z lepljivim robom   10x10 cm     (kot npr. Mepilex border ali enakovredna)</t>
  </si>
  <si>
    <t>Obloga vpojna z mehkim silikonom - silikonske poliuretanske pene z lepljivim robom  15x15 cm    (kot npr. Mepilex border ali enakovredna)</t>
  </si>
  <si>
    <t>Obloga vpojna z mehkim silikonom - silikonske poliuretanske pene z lepljivim robom   15x20 cm  (kot npr. Mepilex border ali enakovredna)</t>
  </si>
  <si>
    <t>Obloga vpojna z mehkim silikonom - silikonske poliuretanske pene z lepljivim robom  7,5x7,5 cm                                           (kot npr. Mepilex border ali enakovredna)</t>
  </si>
  <si>
    <t>Pršilo - film zaščitni, nepekoč  28ml   (kot npr. Cavilon ali enakovredno)</t>
  </si>
  <si>
    <t>Trak lepilni    2,5cmx9,14m                        (kot npr. Transpore ali enakovreden)</t>
  </si>
  <si>
    <t>Trak lepilni  1,25cmx9,14m                        (kot npr. Transpore ali enakovreden)</t>
  </si>
  <si>
    <t>Trak lepilni 5cmx9,14m      (kot npr. Transpore ali enakovreden)</t>
  </si>
  <si>
    <t xml:space="preserve">Mrežica mehka silikonska  7,5x10 cm  (kot npr. Mepitel ali enakovredna) </t>
  </si>
  <si>
    <t xml:space="preserve">Mrežica mehka silikonska  10x18 cm  (kot npr. Mepitel ali enakovredna) </t>
  </si>
  <si>
    <t>Obloga, poliuretanska pena, lepljiva  12x12 cm  (kot npr.   Biatain adhesive ali enakovredne)</t>
  </si>
  <si>
    <t xml:space="preserve">Obloga, poliuretanska pena, lepljiva 18x18 cm  (kot npr.  Biatain adhesive ali enakovredne)   </t>
  </si>
  <si>
    <t>Obloga s srebrom, lepljiva                 15x15 cm, vpojni del obloge 8x8cm (kot npr.  Biatain Ag   ali enakovredna)</t>
  </si>
  <si>
    <t xml:space="preserve">Maske za inhalacije z razpršil.  - otroški </t>
  </si>
  <si>
    <t xml:space="preserve">Maske za inhalacije z razpršil. - odrasli </t>
  </si>
  <si>
    <t>Meter - listi  (kot npr. Laktat ali enakovreden)</t>
  </si>
  <si>
    <t xml:space="preserve">Metuljček z iglo 19 mm      (kot npr.  Vacut. syst. ali enakovreden)   </t>
  </si>
  <si>
    <t>Milo za suho kožo  100g                                                             (kot npr.  AQUAGENA ali enakovreden)</t>
  </si>
  <si>
    <t>Opornice KRAMER  80x600x1T                                                      (kot npr. MAH ali enakovredne)</t>
  </si>
  <si>
    <t xml:space="preserve">Opornice KRAMER 75x400x1T                                                                                       (kot npr. MAH ali enakovredne)    </t>
  </si>
  <si>
    <t xml:space="preserve">Opornice za prst BEHLER   17x200x1T                                                           (kot npr. MAH  ali enakovredne) </t>
  </si>
  <si>
    <t xml:space="preserve">Opornice za prst BEHLER   17x300x1T                                                                   (kot npr. MAH ali enakovredne) </t>
  </si>
  <si>
    <t xml:space="preserve">Opornice za roko KRAMER  75x380x1T                                                                              (kot npr. MAH ali enakovredne) </t>
  </si>
  <si>
    <t>Ovratnica PVC   (kot npr. Stifneck ali enakovredna)</t>
  </si>
  <si>
    <t>Ovratnica PVC otroška (kot npr. Stifneck Select ali enakovredna) (980020)</t>
  </si>
  <si>
    <t>Palčke  vatirane za odvzem PA-PA 25cm</t>
  </si>
  <si>
    <t>Papir filter  teh. pola  580x580  SH/N    A 100                        (kot npr. Munktell &amp; Filtrak ali enakovreden)</t>
  </si>
  <si>
    <t>pola</t>
  </si>
  <si>
    <t xml:space="preserve">Papir za CTG (M1911A) </t>
  </si>
  <si>
    <t>Petelinček 3-kanalni                                                                              (kot npr. Connecta Plus 3 ali enakovreden)</t>
  </si>
  <si>
    <t>Pinceta PVC za 1x uporabo (kot npr. BER ali enakovredna)</t>
  </si>
  <si>
    <t>Plašč zaščitni  za 1x uporabo - beli                                                                                  (kot npr. TAIVEX ali enakovreden)</t>
  </si>
  <si>
    <t xml:space="preserve">Plašč zaščitni za 1x uporabo </t>
  </si>
  <si>
    <t xml:space="preserve">Robčki z dozo  za razkužev. medicinskega inventarja in manjših površin; širok spekter delovanja (bakterije, TBC, glive, virusi: Rota, HIV, HBV)  a90  (kot npr. Incides N ali enakovredni) </t>
  </si>
  <si>
    <t xml:space="preserve">Brizge luer 10ml, igla zamaknjena na stran (kot npr. BD plastipack) </t>
  </si>
  <si>
    <t>Cev konektna univerzalna  7mm  za aspirator  (50021) (kot npr. Hudson ali enakovredna)</t>
  </si>
  <si>
    <t xml:space="preserve">Elektrode za fizioterapijo - samolepilne 5x5cm  </t>
  </si>
  <si>
    <t xml:space="preserve">Elektrode za fizioterapijo - samolepilne 5x9cm </t>
  </si>
  <si>
    <t xml:space="preserve">Elektrode za fizioterapijo - samolepilne okrogle  fi 3,2cm    </t>
  </si>
  <si>
    <t xml:space="preserve">Elektrode za monitor (urgenca) penasta blazinica, kontaktni gel     (kot npr. Red dot ali enakovredne) </t>
  </si>
  <si>
    <t>EZA PS 10mcl modra  sterilne, (kot npr. Brand ali enakovredne)</t>
  </si>
  <si>
    <t xml:space="preserve">Fiksator za tubus  6,5x8,5                                                          (kot npr.  Endofix oral II. ali enakovreden)    </t>
  </si>
  <si>
    <t xml:space="preserve">Fiksator za tubus  8,5x10                                                              (kot npr. Endofix oral II. ali enakovreden)     </t>
  </si>
  <si>
    <r>
      <t xml:space="preserve">Filter antibakterijski za tubuse </t>
    </r>
    <r>
      <rPr>
        <b/>
        <sz val="8.5"/>
        <rFont val="Arial CE"/>
        <family val="0"/>
      </rPr>
      <t xml:space="preserve"> </t>
    </r>
  </si>
  <si>
    <t xml:space="preserve">Filter PAD-PARI za inhalator </t>
  </si>
  <si>
    <t>Folija za obris rane                                                                                (kot npr. Visitrak Grid ali enakovredna)</t>
  </si>
  <si>
    <t xml:space="preserve">Gobice (spužve) za gumi elektrode  6x8cm;  gobice morajo biti že pripravljene, narezane v dimenziji kot je navedeno  </t>
  </si>
  <si>
    <t xml:space="preserve">Gobice (spužve) za vakumske elektrode  fi 90cm; gobice morajo biti že pripravljene, narezane v dimenziji kot je navedeno   </t>
  </si>
  <si>
    <t>Gobice za vakuumske elektrode fi 60 cm; gobice morajo biti že pripravljene, narezane v dimenziji kot je navedeno</t>
  </si>
  <si>
    <t xml:space="preserve">Igla pretočna   (kot npr. Transofiks ali enakovredna)       </t>
  </si>
  <si>
    <t xml:space="preserve">Igle 0,5x16  mm            </t>
  </si>
  <si>
    <t xml:space="preserve">Igle 0,6x25 mm               </t>
  </si>
  <si>
    <t xml:space="preserve">Igle 0,70x50 mm    </t>
  </si>
  <si>
    <t xml:space="preserve">Igle 0,70x50 mm    (kot npr. BD mikrolance) </t>
  </si>
  <si>
    <t xml:space="preserve">Igle 0,7x38   mm             </t>
  </si>
  <si>
    <t xml:space="preserve">Igle 0,8x38 mm               </t>
  </si>
  <si>
    <t xml:space="preserve">Igle 0,8x40  mm              </t>
  </si>
  <si>
    <t xml:space="preserve">Igle 0,9x50 mm       </t>
  </si>
  <si>
    <t xml:space="preserve">Igle 0.45x13 -mikrolancete    </t>
  </si>
  <si>
    <t xml:space="preserve">Igle 0.4x12 - mikrolancete  </t>
  </si>
  <si>
    <t xml:space="preserve">Igle 0.7x40 mm      </t>
  </si>
  <si>
    <t xml:space="preserve">Igle 0.80x50 mm  </t>
  </si>
  <si>
    <t xml:space="preserve">Igle 1,20x50 mm  </t>
  </si>
  <si>
    <t xml:space="preserve">Igle 1.2x40 mm  </t>
  </si>
  <si>
    <t>Igle za EMG 37mmx0,46mm   0,07mm2, sterilne, zelene  (kot npr. Medelec Disposable Concentric Needle Electrodes)</t>
  </si>
  <si>
    <t>Kanila pretočna z zračnim ventilom                                                                      (kot npr.  FLO PRO ali enakovredna)</t>
  </si>
  <si>
    <t>Kanile  iv  1.1 x 32 mm                                                                                        (kot npr. Venflon ali enakovredne)</t>
  </si>
  <si>
    <t>Kanile iv  0,8x25 mm                                                                             (kot npr. Venflon ali enakovredne)</t>
  </si>
  <si>
    <t>Kanile iv  0.7 x 20 mm                                                                                         (kot npr. Venflon ali enakovredne)</t>
  </si>
  <si>
    <t xml:space="preserve">Fosfat cement, normal vez., kpl  (prah 90g in tekočina 30ml)               </t>
  </si>
  <si>
    <t xml:space="preserve">Fuji COAT LC, liquid, a 5g  (5,2ml)  ali enakovredno </t>
  </si>
  <si>
    <t xml:space="preserve">Fuji II LC improved, prah a 15 g, ali enakovredno  /na razpolago različne barve/                </t>
  </si>
  <si>
    <t xml:space="preserve">Fuji II LC improved, kapsuliran a50, barve A2, A3, A3,5, B2, B3 ali enakovredno                </t>
  </si>
  <si>
    <t xml:space="preserve">Fuji IX GP, FAST, kapsule a 50kom (izbor barv !!)  ali enakovredno </t>
  </si>
  <si>
    <t xml:space="preserve">Fuji IX GP, prah 15 g ali enakovredno </t>
  </si>
  <si>
    <t xml:space="preserve">Fuji IX GP, tekočina 8 g (6,4ml) ali enakovredno </t>
  </si>
  <si>
    <t xml:space="preserve">Fuji IX GP, kapsule a 50kom (izbor barv !!) ali enakovredno </t>
  </si>
  <si>
    <t xml:space="preserve">Fuji plus, kpl (prah 15g in tekočina 8g), ali enakovredno   </t>
  </si>
  <si>
    <t xml:space="preserve">Fuji II LC Improved, tekočina a8g (6,8ml)  ali enakovredno                 </t>
  </si>
  <si>
    <t xml:space="preserve">Gaza   80cmX10m2                      </t>
  </si>
  <si>
    <t>Harvard cement, normal, kpl (prah 100g in tekočina 40ml)</t>
  </si>
  <si>
    <t xml:space="preserve">Heliomolar tuba a3g, ali enakovredno                                      /na razpolago različne barve/                  </t>
  </si>
  <si>
    <t xml:space="preserve">Heliosit ortodontic lepilo, a3x2,5g brizga ali enakovredno </t>
  </si>
  <si>
    <t>Hemostični gel v brizgi a 2x1,2ml</t>
  </si>
  <si>
    <t xml:space="preserve">Impregum F, katalizator 15 ml ali enakovredno </t>
  </si>
  <si>
    <t xml:space="preserve">Impregum F, kpl (baza 120ml+katalizator 15ml) ali enakovredno                  </t>
  </si>
  <si>
    <t>Ključ barvni za Artemis ali ustrezen ključ ponujenim artiklom pod postavkami 16-19</t>
  </si>
  <si>
    <t>Ključ barvni za tetric evo ceram ali ustrezen ključ ponujenim artiklom pod postavkami 242 in 245</t>
  </si>
  <si>
    <t>Ključ barvni za tetric evo flow ali ustrezen ključ ponujenim artiklom pod postavkami 243 in 244</t>
  </si>
  <si>
    <t>Kroglice vatne, vse velikosti,  a1,5g</t>
  </si>
  <si>
    <t>Lentule 1-4  a 4 kom  brez zmeti, dolžina 28 mm</t>
  </si>
  <si>
    <t>Lentule 1-4  a 4 kom  z vzmetjo, dolžina 28 mm</t>
  </si>
  <si>
    <t xml:space="preserve">Luna rol.  št.2     a300g            </t>
  </si>
  <si>
    <t>Luna rol.  št.3     a300g</t>
  </si>
  <si>
    <t xml:space="preserve">Luna rol. št.1      a300g               </t>
  </si>
  <si>
    <t>Monopaque, brizga a3g ali enakovredno, vse barve</t>
  </si>
  <si>
    <t xml:space="preserve">Sesalci za slino PVC a100 kom              </t>
  </si>
  <si>
    <t xml:space="preserve">Silaplast z aktivatorjem, kpl (baza 900ml+katalizator 50ml) ali enakovredno                </t>
  </si>
  <si>
    <t>Silasoft aktivator, 35ml  ali ustrezen aktivator za silikon pod postavko 222</t>
  </si>
  <si>
    <t xml:space="preserve">Silasoft pasta z aktivatorjem, kpl (baza 160ml+katalizator 35ml) ali enakovredno                        </t>
  </si>
  <si>
    <t>Tetric evo flow cavifil, a20X0,20g, razl.barve ali enakovredno</t>
  </si>
  <si>
    <t xml:space="preserve">Tetric evo ceram v brizgi a 3g, razl. barve ali enakovredno                    </t>
  </si>
  <si>
    <t xml:space="preserve">Tetric evo flow v brizgi a3g/  razl.barve ali enakovredno   </t>
  </si>
  <si>
    <t xml:space="preserve">Tetric evo ceram, cavifil  a20X0,20g, razl.barve ali enakovredno    </t>
  </si>
  <si>
    <t xml:space="preserve">Ultracal v brizgi 4x1,2ml ali enakovredno </t>
  </si>
  <si>
    <t xml:space="preserve">Unicast svedri  1,2,3,4 , a 6 kom ali enakovredno  </t>
  </si>
  <si>
    <t xml:space="preserve">Valux plus, v brizgi a 4 g, razl. barve ali enakovredno                    </t>
  </si>
  <si>
    <t xml:space="preserve">Variolink II. niskoviskozen, kpl (baza 2,5g + kat. 2,5 g) ali enakovredno   </t>
  </si>
  <si>
    <t xml:space="preserve">Xantopren moder z aktivatorjem, kpl (140X60) ali podobno               </t>
  </si>
  <si>
    <t xml:space="preserve">AH 26  8g/10g ali enakovreno                     </t>
  </si>
  <si>
    <t>HCG-CHECK 3001 VEDA.LAB A20</t>
  </si>
  <si>
    <t>COULTER</t>
  </si>
  <si>
    <t>HAEMOCCULT 395020 COULTER A120</t>
  </si>
  <si>
    <t>VEDA.LAB F</t>
  </si>
  <si>
    <t>HEM-CHECK II 4051 VEDA.LAB A20</t>
  </si>
  <si>
    <t>TROPONIN-I-CHECK 28001 VEDA.LAB A20</t>
  </si>
  <si>
    <t>UN01623</t>
  </si>
  <si>
    <t>UNIPATH</t>
  </si>
  <si>
    <t>IM (MONO) CLEARVIEW UNO1623 UNIPATH 20T</t>
  </si>
  <si>
    <t>DOA-164</t>
  </si>
  <si>
    <t>COC/THC/MOP/MET/MTD/BZO PLOŠČ. ACON A25</t>
  </si>
  <si>
    <t>DOA-144</t>
  </si>
  <si>
    <t>COC/THC/OPI/MET PANEL DOA-144 ACON A25</t>
  </si>
  <si>
    <t>MULTISTIX 10SG BAYER 100T</t>
  </si>
  <si>
    <t>R-BIOPHARM</t>
  </si>
  <si>
    <t>ROTA/ADENO KASETA N1003 R-BIO A20</t>
  </si>
  <si>
    <t>STREP-A-CHECK 6001 VEDA.LAB A20</t>
  </si>
  <si>
    <t>DAM-101</t>
  </si>
  <si>
    <t>AMP TRAK DAM-101 ACON A50</t>
  </si>
  <si>
    <t>DBZ-101</t>
  </si>
  <si>
    <t>BZO TRAK DBZ-101 ACON A50</t>
  </si>
  <si>
    <t>DCO-101</t>
  </si>
  <si>
    <t>COC TRAK DCO-101 ACON A50</t>
  </si>
  <si>
    <t>Zdravstveni dom Sevnica</t>
  </si>
  <si>
    <t>Trg svobode 14, 8290 Sevnica</t>
  </si>
  <si>
    <r>
      <t xml:space="preserve">Obloga, okrogla  </t>
    </r>
    <r>
      <rPr>
        <sz val="12"/>
        <rFont val="Arial CE"/>
        <family val="0"/>
      </rPr>
      <t>ø</t>
    </r>
    <r>
      <rPr>
        <sz val="9"/>
        <rFont val="Arial CE"/>
        <family val="2"/>
      </rPr>
      <t xml:space="preserve">5cm, poliuretanska pena, nelepljiva   (kot npr.  Biatain non-adhesive ali enakovredna)             </t>
    </r>
  </si>
  <si>
    <r>
      <t xml:space="preserve">Obloga, okrogla  </t>
    </r>
    <r>
      <rPr>
        <sz val="12"/>
        <rFont val="Arial CE"/>
        <family val="0"/>
      </rPr>
      <t>ø</t>
    </r>
    <r>
      <rPr>
        <sz val="9"/>
        <rFont val="Arial CE"/>
        <family val="2"/>
      </rPr>
      <t xml:space="preserve">8cm, poliuretanska pena, nelepljiva  (kot npr. Biatain non-adhesive ali enakovredna)             </t>
    </r>
  </si>
  <si>
    <t>Obloga s srebrom,  nelepljiva                10x10 cm  (kot npr. Biatain Ag ali enakovredna)</t>
  </si>
  <si>
    <t>Obloga s srebrom,  nelepljiva                      15x15 cm (kot npr.  Biatain Ag  ali enakovredna)</t>
  </si>
  <si>
    <r>
      <t xml:space="preserve">Obloga alginatna </t>
    </r>
    <r>
      <rPr>
        <sz val="12"/>
        <rFont val="Arial CE"/>
        <family val="0"/>
      </rPr>
      <t>ø</t>
    </r>
    <r>
      <rPr>
        <sz val="9"/>
        <rFont val="Arial CE"/>
        <family val="2"/>
      </rPr>
      <t xml:space="preserve">4 cm, z Ringerjevo raztopino, sterilna,  24-urna    (kot npr. Tenderwet 24  ali enakovredna) </t>
    </r>
  </si>
  <si>
    <t>Obloga hidrogelna brez lepljivega roba  20x20cm  (kot npr. Hydrosorb ali enakovredna)</t>
  </si>
  <si>
    <t xml:space="preserve">sc=40 </t>
  </si>
  <si>
    <t>HE12484</t>
  </si>
  <si>
    <t>HE26898</t>
  </si>
  <si>
    <t>H6064</t>
  </si>
  <si>
    <t>P93747</t>
  </si>
  <si>
    <t>P06845</t>
  </si>
  <si>
    <t>P93748</t>
  </si>
  <si>
    <t>HE12000</t>
  </si>
  <si>
    <t>HE26405</t>
  </si>
  <si>
    <t>kom=100ml</t>
  </si>
  <si>
    <t>AS0371-12</t>
  </si>
  <si>
    <t>AS0371-15</t>
  </si>
  <si>
    <t>WH10940011</t>
  </si>
  <si>
    <t>kom=400ml</t>
  </si>
  <si>
    <t>Sterisil prah</t>
  </si>
  <si>
    <t>EFG847.012</t>
  </si>
  <si>
    <t>EFG801.007do012</t>
  </si>
  <si>
    <t>EFGC801.007do012</t>
  </si>
  <si>
    <t>ERAC1.008-025</t>
  </si>
  <si>
    <t>EFGC21/23X.010do016</t>
  </si>
  <si>
    <t>sc=6kom</t>
  </si>
  <si>
    <t>ERA1.012do027</t>
  </si>
  <si>
    <t>BE260.2N</t>
  </si>
  <si>
    <t>sc=12kom</t>
  </si>
  <si>
    <t>kom=2ml</t>
  </si>
  <si>
    <t>3M7020103…</t>
  </si>
  <si>
    <t>ES3700 barva</t>
  </si>
  <si>
    <t>sc=2x2g</t>
  </si>
  <si>
    <t>ES3911barva-B</t>
  </si>
  <si>
    <t>SC=5ML</t>
  </si>
  <si>
    <t>GC000267</t>
  </si>
  <si>
    <t>4193/4194/4195</t>
  </si>
  <si>
    <t>Trak za kontrolo steril.</t>
  </si>
  <si>
    <t>sc=25kom</t>
  </si>
  <si>
    <t>451/420/452</t>
  </si>
  <si>
    <t>MAC0212.110/210/310</t>
  </si>
  <si>
    <t>MAC215C110</t>
  </si>
  <si>
    <t>MAC215C210</t>
  </si>
  <si>
    <t>Variolink baza+katal.</t>
  </si>
  <si>
    <t>sc=2,5+2,5</t>
  </si>
  <si>
    <t>kom=200g</t>
  </si>
  <si>
    <t>ES1919F</t>
  </si>
  <si>
    <t>sc=100kom</t>
  </si>
  <si>
    <t>sc=30+10</t>
  </si>
  <si>
    <t xml:space="preserve">Vrečke </t>
  </si>
  <si>
    <t>sc=200kom</t>
  </si>
  <si>
    <t>HK66003721/1+HK65615785/1</t>
  </si>
  <si>
    <t>E2026</t>
  </si>
  <si>
    <t>HE25997</t>
  </si>
  <si>
    <t>4X721</t>
  </si>
  <si>
    <t>WH02207600</t>
  </si>
  <si>
    <t>3M ESPE</t>
  </si>
  <si>
    <t>DENTSPLAY</t>
  </si>
  <si>
    <t>AH 26, orgi pak a 8g prah+10g akrilat</t>
  </si>
  <si>
    <t>VDW</t>
  </si>
  <si>
    <t>2Seal, orig pak a  4ml+4gm</t>
  </si>
  <si>
    <t>Protemp 3 Garant, orig pak a kartuša 50ml + 15 Garant nastavkov</t>
  </si>
  <si>
    <t>GC</t>
  </si>
  <si>
    <t>Pattern Resin, orig pak a pak 1-1</t>
  </si>
  <si>
    <t>HEREAUS KULZER</t>
  </si>
  <si>
    <t>Alligat 453 g (min. pak. 2x453 g)</t>
  </si>
  <si>
    <t>Alligat Chroma 453 g (min. pak. 2x453 g)</t>
  </si>
  <si>
    <t>NORDISKA</t>
  </si>
  <si>
    <t>Amalgam ANA, a 400amp</t>
  </si>
  <si>
    <t>POLIDENT</t>
  </si>
  <si>
    <t>VIVADENT</t>
  </si>
  <si>
    <t>SPEIKO</t>
  </si>
  <si>
    <t>Apernyl, a 100kom</t>
  </si>
  <si>
    <t xml:space="preserve">Aplikatorji za enkr. uporabo </t>
  </si>
  <si>
    <t>Filtek supreme XT, orig pak a 4g</t>
  </si>
  <si>
    <t>INTERDENT</t>
  </si>
  <si>
    <t>artikulacijski papir lističi, orig pak a 12x10</t>
  </si>
  <si>
    <t>artikulacijski papir podkev, orig pak a 6x10</t>
  </si>
  <si>
    <t>BECHT</t>
  </si>
  <si>
    <t>Asphalin tablete, orig pak a 10</t>
  </si>
  <si>
    <t>Astrobrush (min. pak. 6 kom)</t>
  </si>
  <si>
    <t>Bechtol, orig pak a 1l</t>
  </si>
  <si>
    <t>EDENTA</t>
  </si>
  <si>
    <t>Beutelrock, orig pak a 6</t>
  </si>
  <si>
    <t>KEMOFARMACIJA</t>
  </si>
  <si>
    <t>Brizga 5ccm, orig pak a 100kom</t>
  </si>
  <si>
    <t>Brizga 2ccm, orig pak a 100kom</t>
  </si>
  <si>
    <t>VOCO</t>
  </si>
  <si>
    <t>Calcimol LC, orig pak a 2x2ml</t>
  </si>
  <si>
    <t>LEGE ARTIS</t>
  </si>
  <si>
    <t>Calcinase, orig pak a 50ml</t>
  </si>
  <si>
    <t>OCO</t>
  </si>
  <si>
    <t>Calxyl, orig pak a 20g lonček</t>
  </si>
  <si>
    <t>Calxyl suspenzija, orig pak a 100ml</t>
  </si>
  <si>
    <t xml:space="preserve">Rely X Temp </t>
  </si>
  <si>
    <t>DORIDENT</t>
  </si>
  <si>
    <t>Citodur soft tuba 3x10g</t>
  </si>
  <si>
    <t>Citodur hart lonček 30g</t>
  </si>
  <si>
    <t>Cervitek, orig pak a 7x1,5ml</t>
  </si>
  <si>
    <t>GALEX</t>
  </si>
  <si>
    <t>Solutio chlumsky, orig pak a 50ml</t>
  </si>
  <si>
    <t>DC</t>
  </si>
  <si>
    <t>¸HEREAUS KULZER</t>
  </si>
  <si>
    <t>Gluma Desentisizer     5ml</t>
  </si>
  <si>
    <t>Dycal dentin, orig pak a 13g baza + 11g katalizator</t>
  </si>
  <si>
    <t>DETAX</t>
  </si>
  <si>
    <t>Adper prompt L-Pop, orig pak a 40x0,12ml</t>
  </si>
  <si>
    <t xml:space="preserve">Single Bond, orig pak a  6ml </t>
  </si>
  <si>
    <t xml:space="preserve">Fermit N, orig pak a  3x2,5g </t>
  </si>
  <si>
    <t>Fluor protector, orig pak a 20x0,4ml</t>
  </si>
  <si>
    <t>Focaldry, orig pak a 50ml</t>
  </si>
  <si>
    <t>GC800099, separacijske folije, orig pak a 30</t>
  </si>
  <si>
    <t>Freza kovinska za obdelavo kovine, orig pak a 1</t>
  </si>
  <si>
    <t>Freza kovinska za obdelavo akrilata, orig pak a 1</t>
  </si>
  <si>
    <t>Fuji coat, orig pak a 5,2ml</t>
  </si>
  <si>
    <t>Ketac cem Easymix, orig pak a 30g+12ml</t>
  </si>
  <si>
    <t>Registrator zagriza, orig pak a 20</t>
  </si>
  <si>
    <t>gumica polir. arkansas a 12</t>
  </si>
  <si>
    <t>Hanzaplast, orig pak a 30</t>
  </si>
  <si>
    <t>HARVARD</t>
  </si>
  <si>
    <t>IVOCLAR VIVADENT</t>
  </si>
  <si>
    <t>Heliobond, orig pak a 6g</t>
  </si>
  <si>
    <t>VALUX PLUS, orig pak a 4g</t>
  </si>
  <si>
    <t>CleanProSealant kpl 2x1,2ml+3ml+pribor</t>
  </si>
  <si>
    <t>LEONE</t>
  </si>
  <si>
    <t>Ortodontsko lepilo, orig pak a 3x5g</t>
  </si>
  <si>
    <t>ROEKO</t>
  </si>
  <si>
    <t>Gelatamp, orig pak a 50</t>
  </si>
  <si>
    <t>ULTRADENT</t>
  </si>
  <si>
    <t>Viscostat, orig pak a 30ml</t>
  </si>
  <si>
    <t>TIK</t>
  </si>
  <si>
    <t>Igla inj., orig pak a 100</t>
  </si>
  <si>
    <t>Impregum F katalizator, orig pak a 15ml</t>
  </si>
  <si>
    <t>Incides robčki plastična doza, orig pak a 90</t>
  </si>
  <si>
    <t>Incidin liquid, orig pak a 1l</t>
  </si>
  <si>
    <t>Ionoseal brizga, orig pak a 2x2ml</t>
  </si>
  <si>
    <t>hyporfilm 10x12</t>
  </si>
  <si>
    <t>SN000041</t>
  </si>
  <si>
    <t>kos /1</t>
  </si>
  <si>
    <t>OPSITE FLEXIFIX 10X10</t>
  </si>
  <si>
    <t>kos /SC</t>
  </si>
  <si>
    <t>TEGADERM 10CM X 10M ROLA 3M</t>
  </si>
  <si>
    <t>OBLIŽ 10X10HYD BWT TRANS</t>
  </si>
  <si>
    <t>sn004978</t>
  </si>
  <si>
    <t>sn004980</t>
  </si>
  <si>
    <t>m770285-1</t>
  </si>
  <si>
    <t>sc/5</t>
  </si>
  <si>
    <t>PROMOGRAN 28 CM2</t>
  </si>
  <si>
    <t>M770285</t>
  </si>
  <si>
    <t>PROMOGRAN 28CM2 5X5CM A5</t>
  </si>
  <si>
    <t>m771235-1</t>
  </si>
  <si>
    <t>PRONTODERM GEL LIGHT</t>
  </si>
  <si>
    <t>PRONTODERM GEL LIGHT TUBA 30ML</t>
  </si>
  <si>
    <t>PRONTOSAN GEL</t>
  </si>
  <si>
    <t>PRONTOSAN GEL ZA RANE  30ML BRAUN</t>
  </si>
  <si>
    <t>PRONTOSAN 350 ML</t>
  </si>
  <si>
    <t>PRONTOSAN 350ML</t>
  </si>
  <si>
    <t>PRONTOSAN6X40ML</t>
  </si>
  <si>
    <t>PRONTOSAN  6X40ML</t>
  </si>
  <si>
    <t>sa361500</t>
  </si>
  <si>
    <t>HIDROGEL COMFEEL PURILON 15G A10    3900</t>
  </si>
  <si>
    <t>00B117</t>
  </si>
  <si>
    <t>stekl./1</t>
  </si>
  <si>
    <t>RINGER SOL 500ML</t>
  </si>
  <si>
    <t>stekl./KOS</t>
  </si>
  <si>
    <t>SOLUTIO RINGER ZA IZPIR. 500ML         B</t>
  </si>
  <si>
    <t>43008-25</t>
  </si>
  <si>
    <t>SORBION SACHET DREN.10X10</t>
  </si>
  <si>
    <t>22143008-25</t>
  </si>
  <si>
    <t>SORBION MAYRHOFER GMBH</t>
  </si>
  <si>
    <t>SORBION SACHET S DRENAŽA 10X10CM A25</t>
  </si>
  <si>
    <t>sa270600</t>
  </si>
  <si>
    <t>HYPORFILM 5X7</t>
  </si>
  <si>
    <t>sa250600</t>
  </si>
  <si>
    <t>90110P</t>
  </si>
  <si>
    <t>TEGAGEN  5X5 CM 90110P A10            3M</t>
  </si>
  <si>
    <t>sa251100</t>
  </si>
  <si>
    <t>melGISORB 10x10</t>
  </si>
  <si>
    <t>90112P</t>
  </si>
  <si>
    <t>TEGAGEN 10X10 CM A10                  3M</t>
  </si>
  <si>
    <t>OBL.COM.SEASORB 15X15</t>
  </si>
  <si>
    <t>OBLOGA COMFEEL SEASORB 15X15 A10    3715</t>
  </si>
  <si>
    <t>COM.SEASORB 15X15</t>
  </si>
  <si>
    <t>OBLOGA COMFEEL SEASORB 5X5 A30      3705</t>
  </si>
  <si>
    <t>POL.COM.SEASORB 40 CM</t>
  </si>
  <si>
    <t>POLNILO COMFEEL SEASORB 40CM A6     3740</t>
  </si>
  <si>
    <t>kos/360</t>
  </si>
  <si>
    <t xml:space="preserve">TOSAMA </t>
  </si>
  <si>
    <t>SET-LIGATURA ZA POPEK, STR.          TSM</t>
  </si>
  <si>
    <t>22143004-25</t>
  </si>
  <si>
    <t>SORBION SACHET S 10X10CM A25 HIDROAKT.OB</t>
  </si>
  <si>
    <t>43009-25</t>
  </si>
  <si>
    <t>22143009-25</t>
  </si>
  <si>
    <t>SORBION SACHET S 20 X 10CM A25</t>
  </si>
  <si>
    <t>ha540683</t>
  </si>
  <si>
    <t>sc./150</t>
  </si>
  <si>
    <t>OMNISTRIP 6X76</t>
  </si>
  <si>
    <t>1541R</t>
  </si>
  <si>
    <t>STERI STRIP 6X75MM/RDEČ/3TRA/VRE, A50 3M</t>
  </si>
  <si>
    <t>ha540685</t>
  </si>
  <si>
    <t>sc./300</t>
  </si>
  <si>
    <t>OMNISTRIP12X101</t>
  </si>
  <si>
    <t>R1547</t>
  </si>
  <si>
    <t>STERI STRIP 12X100MM/MODER/6TR/VR,A50 3M</t>
  </si>
  <si>
    <t>ha540682</t>
  </si>
  <si>
    <t>R1542/ZELEN</t>
  </si>
  <si>
    <t>STERI STRIP 6X38MM/ZELEN/6 TR/VR, A50 3M</t>
  </si>
  <si>
    <t>SUPRASORB H 15X15CM A5</t>
  </si>
  <si>
    <t>TEGAPORE 7,5X10</t>
  </si>
  <si>
    <t>TEGADERM CONTACT 7.5 X 10CM 5642   A10 3M</t>
  </si>
  <si>
    <t>TEGAPORE 7,5X20</t>
  </si>
  <si>
    <t>TEGADERM CONTACT 7.5 X 20CM 5643   A10 3M</t>
  </si>
  <si>
    <t>HA609825</t>
  </si>
  <si>
    <t>TENDERWET 24 4CM ACTIVE</t>
  </si>
  <si>
    <t>TENDERWET 4CM, 24 URNI A12</t>
  </si>
  <si>
    <t>HA609822</t>
  </si>
  <si>
    <t>TENDERWET 24 10X10</t>
  </si>
  <si>
    <t>TENDERWET 10X10CM 24 URNI A12</t>
  </si>
  <si>
    <t>HA609826</t>
  </si>
  <si>
    <t>TENDERWET 24 5,5CM</t>
  </si>
  <si>
    <t>TENDERWET 5.5CM, 24URNI, A12</t>
  </si>
  <si>
    <t>HA609820</t>
  </si>
  <si>
    <t>TENDERWET 24 7,5X7,5 ACTIVE</t>
  </si>
  <si>
    <t>TENDERWET 7.5X7.5CM 24URNI A12</t>
  </si>
  <si>
    <t>HA609828</t>
  </si>
  <si>
    <t>TENDERWET 24 4X7</t>
  </si>
  <si>
    <t>TENDER WET ACTIV (RING)OVAL.4X7CM 24U.A8</t>
  </si>
  <si>
    <t>TENDERWET 24 7,5X20 ACTIVE</t>
  </si>
  <si>
    <t>TENDER WET ACTIV(RING)7.5X20CM 24 UR A8</t>
  </si>
  <si>
    <t>farmactive pena 10x10</t>
  </si>
  <si>
    <t>MTP301-1</t>
  </si>
  <si>
    <t>TIELLE XTRA 11X11CM   A10         J&amp;J</t>
  </si>
  <si>
    <t>farmactive pena 20x20</t>
  </si>
  <si>
    <t>MTP602-1</t>
  </si>
  <si>
    <t>TIELLE PLUS BORDELES 15X20CM  BREZ LEP. R.   A5    J&amp;J</t>
  </si>
  <si>
    <t>MTL103EE_1</t>
  </si>
  <si>
    <t>TIELLE 18X18CM Z LEP. R. A5  /MT2442-1/ J&amp;J</t>
  </si>
  <si>
    <t>TRAK 9,14X2,5 BETAP.Z OBEŠ.</t>
  </si>
  <si>
    <t>1527-1</t>
  </si>
  <si>
    <t>TRANSPORE 2.5CM X 9M 1527-1       A12 3M</t>
  </si>
  <si>
    <t>TRAK 9,14X1,25 BETAP.Z OBEŠ.</t>
  </si>
  <si>
    <t>1527-0</t>
  </si>
  <si>
    <t>TRANSPORE 1.25CM X 9M 1527-0      A24 3M</t>
  </si>
  <si>
    <t>BS06105</t>
  </si>
  <si>
    <t>TRAK 9,14X5 BETAP.Z OBEŠ</t>
  </si>
  <si>
    <t>1527-2</t>
  </si>
  <si>
    <t>TRANSPORE 5CM X 9M 1527-2          A6 3M</t>
  </si>
  <si>
    <t>VZET VZOREC (l.2007) - presuh</t>
  </si>
  <si>
    <t>simpss</t>
  </si>
  <si>
    <t>sanolabor</t>
  </si>
  <si>
    <t>http://wound.smith-nephew.com/uk/Product.asp?NodeId=2187&amp;UniqueId=0.9.2217.396.2221.2187&amp;Hide=True</t>
  </si>
  <si>
    <t>http://wound.smith-nephew.com/uk/popup.asp?NodeId=452&amp;Hide=True&amp;Tab=</t>
  </si>
  <si>
    <t>http://wound.smith-nephew.com/uk/popup.asp?NodeId=606&amp;Hide=True&amp;Tab=</t>
  </si>
  <si>
    <t>http://wound.smith-nephew.com/uk/popup.asp?NodeId=414&amp;Hide=True&amp;Tab=</t>
  </si>
  <si>
    <t>http://wound.smith-nephew.com/uk/popup.asp?NodeId=2167&amp;Hide=True&amp;Tab=</t>
  </si>
  <si>
    <t>http://wound.smith-nephew.com/uk/Product.asp?NodeId=1786&amp;Tab=1&amp;Hide=</t>
  </si>
  <si>
    <t>http://wound.smith-nephew.com/uk/Product.asp?NodeId=441</t>
  </si>
  <si>
    <t>http://wound.smith-nephew.com/UK/Product.asp?NodeId=2224&amp;UniqueId=0.9.2217.396.2180.2224&amp;Hide=True</t>
  </si>
  <si>
    <t>http://wound.smith-nephew.com/uk/popup.asp?NodeId=2059&amp;Hide=True&amp;Tab=</t>
  </si>
  <si>
    <t>http://wound.smith-nephew.com/uk/popup.asp?NodeId=555&amp;Hide=True&amp;Tab=</t>
  </si>
  <si>
    <t>http://wound.smith-nephew.com/uk/Product.asp?NodeId=738</t>
  </si>
  <si>
    <t>http://wound.smith-nephew.com/uk/node.asp?NodeId=3778</t>
  </si>
  <si>
    <t>http://wound.smith-nephew.com/uk/node.asp?NodeId=3779</t>
  </si>
  <si>
    <t>http://wound.smith-nephew.com/uk/Product.asp?NodeId=536</t>
  </si>
  <si>
    <t xml:space="preserve">Orbat tekočina a 20g/ali enakovredno </t>
  </si>
  <si>
    <t>Ploščica polirna, disci a 50 kom (XF, F, M, C)  /na razpolago vse dimenzije/</t>
  </si>
  <si>
    <t xml:space="preserve">Pasta polirna groba s fluorom a 340 g /kot npr. Nupro ali enakovredno </t>
  </si>
  <si>
    <t xml:space="preserve">Pasta polirna medium s fluorom a 340 g /kot npr. Nupro ali enakovredno </t>
  </si>
  <si>
    <t xml:space="preserve">Razkuževalnik, pos. iz  umetne masa  a 2000 ml                </t>
  </si>
  <si>
    <t xml:space="preserve">Sekucid 4000 ml ali enakovredno               </t>
  </si>
  <si>
    <t xml:space="preserve">Seraman a 500 ml  ali enakovredno                   </t>
  </si>
  <si>
    <t xml:space="preserve">Silonda a 500 ml, losion ali enakovredno              </t>
  </si>
  <si>
    <t xml:space="preserve">Silonda lipid krema a 55 ml ali enakovredno </t>
  </si>
  <si>
    <t xml:space="preserve">Sterilium a 500ml ali enakovredno </t>
  </si>
  <si>
    <t xml:space="preserve">Tector a 10 ml ali enakovredno                         </t>
  </si>
  <si>
    <t>Tekočina za zdravljenje dlesni npr.kot Legased ali  enakovredno a20 ml</t>
  </si>
  <si>
    <t xml:space="preserve">Total Etch gel, refill, 2x 2g ali enakovredno </t>
  </si>
  <si>
    <t xml:space="preserve">Toxavit  a 2g ali enakovredno </t>
  </si>
  <si>
    <t xml:space="preserve">Tubulitec leiner a 10 ml  ali enakovredno                     </t>
  </si>
  <si>
    <t xml:space="preserve">Unicast zatički a 100 kom, modri ali enakovredno </t>
  </si>
  <si>
    <t xml:space="preserve">Unicast zatički a 100 kom, zeleni ali enakovredno </t>
  </si>
  <si>
    <t xml:space="preserve">Sredstvo za pritrditev oblog  5cmx10m              (kot npr. Mefix ali enakovredno)            </t>
  </si>
  <si>
    <t>Trak samolepilni za pritrjevanje oblog  1,25cmx9,1m  z disp.  A 24                                 (kot npr. Micropore ali enakovreden)</t>
  </si>
  <si>
    <t>Trak za pritrditev 10cmx10m                               (kot npr.  Medipore ali enakovreden)</t>
  </si>
  <si>
    <t xml:space="preserve">Povoj mul s tkanim robom iz viskozne in bombažne preje 4cmx4m    (kot npr. Vivanorm ali enakovreden)        </t>
  </si>
  <si>
    <t xml:space="preserve">Raztopina pripravljena, alkoholna za razkuževanje kože pred operacijami, punkcijami, cepljenjem, jemanjem krvi, infuzijami      a500ml   (kot npr. Spitaderm ali enakovredno)         </t>
  </si>
  <si>
    <t xml:space="preserve">Raztopina, pripravljena za razkuževanje medicinskega inventarja v spreju, brez barve in vonja    a 1l   (kot npr. Incidin liquid spray ali enakovredno) </t>
  </si>
  <si>
    <t>doza</t>
  </si>
  <si>
    <t xml:space="preserve">Film prozorni za zaščito površin in kirur. ran  100ml    (kot npr. OpSite Spray ali enakovreden)  </t>
  </si>
  <si>
    <t>Film prozorni za zaščito površin in kirur. ran  240ml    (kot npr. OpSite Spray ali enakovreden)</t>
  </si>
  <si>
    <t xml:space="preserve">Kompresa vpojna - netkana  10x10 ster.    (kot npr. Niss-sorb ali enakovredna) </t>
  </si>
  <si>
    <t>Krema trajna zaščitna  tuba  92g                              (kot npr. Cavilon ali enakovredna)</t>
  </si>
  <si>
    <t>Krema trajna zaščitna  vrečka  2g                       (kot npr. Cavilon ali enakovredna)</t>
  </si>
  <si>
    <t>Obkladek sterilni + odeja za prvo pomoč pri opeklinah prepojen z gelom na vodni osnovi  10x10cm    (kot npr. Brulstop ali Burnfhield ali enakovredno)</t>
  </si>
  <si>
    <t>Obkladek sterilni + odeja za prvo pomoč pri opeklinah prepojen z gelom na vodni osnovi  20x20cm    (kot npr. Brulstop ali Burnfhield ali enakovredno)</t>
  </si>
  <si>
    <t xml:space="preserve">Obloga  10cmx10m    (kot npr. Opsite flexifix ali enakovredna)  </t>
  </si>
  <si>
    <t xml:space="preserve">Britvice medicinske nesteril. za 1x uporabo  </t>
  </si>
  <si>
    <t xml:space="preserve">Brizgalke 1 ml TUBERKULIN     </t>
  </si>
  <si>
    <t xml:space="preserve">Brizgalke luer  2 ccm trodelne       </t>
  </si>
  <si>
    <t xml:space="preserve">Brizgalke luer 10 ccm trodelne        </t>
  </si>
  <si>
    <t xml:space="preserve">Brizgalke luer 20 ccm trodelne        </t>
  </si>
  <si>
    <t xml:space="preserve">Brizgalke luer 5 ccm  trodelne     </t>
  </si>
  <si>
    <t>Skupaj kvalitativna analiza vezana za aparat Miditron:</t>
  </si>
  <si>
    <t>Skupaj hematološke preiskave vezane na aparate Beckman-Coulter:</t>
  </si>
  <si>
    <t>Skupaj biokemične preiskave vezane na aparate Elecsys:</t>
  </si>
  <si>
    <t>Skupaj biokemične preiskave vezane na aparate AVL:</t>
  </si>
  <si>
    <t>Skupaj reagenti Roche vezani na aparate Hittachi:</t>
  </si>
  <si>
    <t>Skupaj reagenti vezani na aparate Cardic Reader:</t>
  </si>
  <si>
    <t>Skupaj epruvete in pribor za vakumski odvzem krvi:</t>
  </si>
  <si>
    <t>CLENZ-5L</t>
  </si>
  <si>
    <t>DIFF ACT PAK-PKG</t>
  </si>
  <si>
    <t>ISOTON III-20L</t>
  </si>
  <si>
    <t>LATRON KONTROL-5X16ML</t>
  </si>
  <si>
    <t>LATRON PRIMER-5X16ML</t>
  </si>
  <si>
    <t>LYSE S DIFF -1L</t>
  </si>
  <si>
    <t>SCATTER PAK-PKG</t>
  </si>
  <si>
    <t>KONTROLNI MATERIAL  5C TRIPACK- 6X3,3ML</t>
  </si>
  <si>
    <t>KONTROLNI MATERIAL (L,H,N) 4C PLUS  - 3x3,3 ml</t>
  </si>
  <si>
    <t>Assay cup  E2010</t>
  </si>
  <si>
    <t>Assay tip</t>
  </si>
  <si>
    <t>Calset vials</t>
  </si>
  <si>
    <t>CleanCell</t>
  </si>
  <si>
    <t>FT3</t>
  </si>
  <si>
    <t>FT3 CalSet</t>
  </si>
  <si>
    <t>FT4</t>
  </si>
  <si>
    <t>FT4 CalSet</t>
  </si>
  <si>
    <t>Ig E</t>
  </si>
  <si>
    <t>Ig E CalSet</t>
  </si>
  <si>
    <t>Precicontrol Tumor marker</t>
  </si>
  <si>
    <t>Precicontrol Univerzal</t>
  </si>
  <si>
    <t>PSA</t>
  </si>
  <si>
    <t>PSA CalSet</t>
  </si>
  <si>
    <t>SysWash</t>
  </si>
  <si>
    <t>TSH</t>
  </si>
  <si>
    <t>TSH CalSet</t>
  </si>
  <si>
    <t>Assay cup  E 1010</t>
  </si>
  <si>
    <t xml:space="preserve">Pro cell </t>
  </si>
  <si>
    <t>Sysclean</t>
  </si>
  <si>
    <t>Diluent universal 2x18ml</t>
  </si>
  <si>
    <t>Edisonite 1kg</t>
  </si>
  <si>
    <t>Clean Liner E 2010  1x14</t>
  </si>
  <si>
    <t>CLEANING SOLUTION</t>
  </si>
  <si>
    <t>PKG</t>
  </si>
  <si>
    <t>ISE-TROL KONTROLNI MATERIAL</t>
  </si>
  <si>
    <t>Na-ELECTRODE CONDITIONER</t>
  </si>
  <si>
    <t>TERMAL PRINT PAPER ZA 9180/9181-5 ROLLS</t>
  </si>
  <si>
    <t>ALP- R1 11x47, R2  4X23</t>
  </si>
  <si>
    <t>Glukoza (GOD-PAP) 10x100</t>
  </si>
  <si>
    <t>Holesterol CHOD-PAP 10x100</t>
  </si>
  <si>
    <t>Iron R1 12x50ml, R2  6x21ml</t>
  </si>
  <si>
    <t>RF  preciset 5x1</t>
  </si>
  <si>
    <t>Glucose HK 12x50, 6x22</t>
  </si>
  <si>
    <t>NaCl H 911 10x100</t>
  </si>
  <si>
    <t>Barcode Label D-BIL</t>
  </si>
  <si>
    <t>Barcode Label AST W PP</t>
  </si>
  <si>
    <t>Barcode Label ALT W PP</t>
  </si>
  <si>
    <t>Bottle set H911  16X50</t>
  </si>
  <si>
    <t>Bottle set H911  16X22</t>
  </si>
  <si>
    <t>Cell 24 set H911</t>
  </si>
  <si>
    <t>Podveza Esmarch</t>
  </si>
  <si>
    <t xml:space="preserve">Test urinski AMP strip </t>
  </si>
  <si>
    <t>Test urinski BZO strip</t>
  </si>
  <si>
    <t>Test urinski COC strip</t>
  </si>
  <si>
    <t>Test urinski mAMP strip</t>
  </si>
  <si>
    <t>Test urinski MET strip</t>
  </si>
  <si>
    <t>Test urinski MOP strip</t>
  </si>
  <si>
    <t>Test urinski MTD strip</t>
  </si>
  <si>
    <t>Test urinski THC strip</t>
  </si>
  <si>
    <t xml:space="preserve">Posoda pvc- odpad igle 4 l  </t>
  </si>
  <si>
    <t>Posoda za odpad 11l</t>
  </si>
  <si>
    <t>Posoda za odpad 8l</t>
  </si>
  <si>
    <t xml:space="preserve">Akrilat masa za začasne prevleke 55/20 v kartuši, barve različne                     </t>
  </si>
  <si>
    <t xml:space="preserve">Amalgam III     a 50 amp                 </t>
  </si>
  <si>
    <t xml:space="preserve">Artikul. pap.podkev 6X 12 lističev                  </t>
  </si>
  <si>
    <t>Beutelrock št 1,2,3,4  a 6 kom</t>
  </si>
  <si>
    <t xml:space="preserve">Cement za začasno zaporo,trši(npr. Cavit G) lonček, a 28 g                        </t>
  </si>
  <si>
    <t xml:space="preserve">Čopič  nast. a 50 kom        </t>
  </si>
  <si>
    <t>Folija odtisna separacijska   a 30 kom</t>
  </si>
  <si>
    <t>Gobice za endodontsko stojalo"  Cleanstand" fi 50 mm a 25 kom</t>
  </si>
  <si>
    <t>Gobice za endodontsko stojalo"  Cleanstand" fi 65 mm a 25 kom</t>
  </si>
  <si>
    <t xml:space="preserve">Grizni vosek, podkev a 20 kom                  </t>
  </si>
  <si>
    <t>Gutapercha poeni za polnitev a 100 kom /iso 15,20,25,30,35,,40,45,50</t>
  </si>
  <si>
    <t xml:space="preserve">Model učni, mlečno zobovje (kovinski pregib) z ščetko                   </t>
  </si>
  <si>
    <t xml:space="preserve">Model učni, stalno zobovje (kovinski pregib) z ščetko                   </t>
  </si>
  <si>
    <t xml:space="preserve">Nitka zob. navadna, povoščena ,tanka a 50m                     </t>
  </si>
  <si>
    <t xml:space="preserve">Odstranjevalec  alginata ,prah 1000 g                 </t>
  </si>
  <si>
    <t>Palčke lesene 15 cm, a 100 kom/ kot za jod</t>
  </si>
  <si>
    <t>Pasta polirna fina s fluorom groba,a 340 g /kot npr. Nupro</t>
  </si>
  <si>
    <t>Set za šiv., igla  31mm1/2 c okrogla,z nitjo 3-0; 75 cm, a 30 kom</t>
  </si>
  <si>
    <t xml:space="preserve">Skalp. 1 X up. a 10 kom z držalom, št., 12       </t>
  </si>
  <si>
    <t xml:space="preserve">Skalp. 1 X up. a 10 kom z držalom, št.15,       </t>
  </si>
  <si>
    <t>Tablete za obarvanje zobnih oblog a1000 kom</t>
  </si>
  <si>
    <t xml:space="preserve">Pakiranje </t>
  </si>
  <si>
    <t>naročnik</t>
  </si>
  <si>
    <t>Šifra</t>
  </si>
  <si>
    <t>artikla</t>
  </si>
  <si>
    <t>Pasta hidrokoloidna 30 g  (kot npr. Granuflex ali enakovredna)</t>
  </si>
  <si>
    <t>Raztopina vodna sterilna za čiščenje in vlaženje kroničnih kožnih ran, obvez in oblog, za lažjo odstranitev prisušenih obvez 30g (kot npr. Prontosan ali enakovredna)</t>
  </si>
  <si>
    <t>Raztopina vodna sterilna za čiščenje in vlaženje kroničnih kožnih ran, obvez in oblog, za lažjo odstranitev prisušenih obvez 350ml (kot npr. Prontosan ali enakovredna)</t>
  </si>
  <si>
    <t>Airways S-tubus  ( št. 1-5)</t>
  </si>
  <si>
    <t>Aspirator  ročni  (kot npr. V - vac ali enakovreden)</t>
  </si>
  <si>
    <t>Brizga za plinsko analizo krvi   3 ml   (kot npr. GAS LYTE ali enakovredna)</t>
  </si>
  <si>
    <t>Cev za aspirac. dihal. poti 8mm (CH 24) za 1x uporabo (kot npr. Yankauer ali enakovredna)</t>
  </si>
  <si>
    <t>set</t>
  </si>
  <si>
    <t xml:space="preserve">Elektrode za defibrilacijo - pedi  za LP 12                                                  (kot npr. Quick Combo ali enakovredne) </t>
  </si>
  <si>
    <t xml:space="preserve">Elektrode za defibrilacijo  za LP 10                                                   (kot npr. Quick Combo ali enakovredne)    </t>
  </si>
  <si>
    <t>Elektrode za defibrilacijo  za LP 12                                                  (kot npr. Quick Combo  ali enakovredne)</t>
  </si>
  <si>
    <t xml:space="preserve">Elektrode za odrasle za LP 10                                                                   (kot npr.   Quick Pace ali enakovredne) </t>
  </si>
  <si>
    <t xml:space="preserve">Elektrode za odrasle za LP 12                                                                          (kot npr.  Quick Pace ali enakovredne)     </t>
  </si>
  <si>
    <t>Indikator Bowie-Dick- sterilizacija  (ali enakovreden)</t>
  </si>
  <si>
    <t>Indikator saržni  GKE 211-255DCH</t>
  </si>
  <si>
    <t>Cevke aspiracijske - kateter  CH 16</t>
  </si>
  <si>
    <t>Cevke aspiracijske - kateter 2CH 10</t>
  </si>
  <si>
    <t>Cevke aspiracijske - kateter 3CH 12</t>
  </si>
  <si>
    <t>Cevke aspiracijske - kateter 4CH 14</t>
  </si>
  <si>
    <t>Cevke črevesne  PVC štev. 25</t>
  </si>
  <si>
    <t>Fiksator kožni za pritrditev urinskega katetra SL Foley</t>
  </si>
  <si>
    <t xml:space="preserve">Film za UZ UPP-110 HG (110mmx18)  </t>
  </si>
  <si>
    <t>Folija zaščitna srebrno-zlata  140x220</t>
  </si>
  <si>
    <t xml:space="preserve">Gel za defibrilator (EKG)  A 100ml    </t>
  </si>
  <si>
    <t>tuba</t>
  </si>
  <si>
    <t xml:space="preserve">Gel za UZ  A 250 ml </t>
  </si>
  <si>
    <t>Igle  intraosalne  16G</t>
  </si>
  <si>
    <t>Kapa bolniška - bela  za 1x uporabo</t>
  </si>
  <si>
    <t xml:space="preserve">Kateter nosni za kisik </t>
  </si>
  <si>
    <t>Kateter urinski ster.ženski 20 cm    CH 10</t>
  </si>
  <si>
    <t>Maska C-PAP</t>
  </si>
  <si>
    <t>Maska za kisik OHIO - odrasli</t>
  </si>
  <si>
    <t xml:space="preserve">Maska za kisik OHIO - otroške   </t>
  </si>
  <si>
    <t>Maska za kisik s cevko 2,1 m - odrasli</t>
  </si>
  <si>
    <t>Maska za kisik s cevko 2,1 m - otroška</t>
  </si>
  <si>
    <t>Nosovi za tubus</t>
  </si>
  <si>
    <t>Papir rola za pregl. mizo  59x50 plast.</t>
  </si>
  <si>
    <t>Papir rola za pregl. mizo 59cmx50m navadni</t>
  </si>
  <si>
    <t xml:space="preserve">Papir rola za pregl.mizo 39cmx50m - plast. </t>
  </si>
  <si>
    <t xml:space="preserve">Papir za monitor za LIFE PACK 10  </t>
  </si>
  <si>
    <t xml:space="preserve">Papir za monitor za LIFE PACK 12     </t>
  </si>
  <si>
    <t>PESARJI  60 mm (obroček iz umet. mase - ginekolog.)</t>
  </si>
  <si>
    <t>PESARJI  65 mm  (obroček iz umet. mase - ginekolog.)</t>
  </si>
  <si>
    <t>PESARJI  70 mm  (obroček iz umet. mase - ginekolog.)</t>
  </si>
  <si>
    <t>PESARJI  75 mm  (obroček iz umet. mase - ginekolog.)</t>
  </si>
  <si>
    <t>PESARJI  80 mm  (obroček iz umet. mase - ginekolog.)</t>
  </si>
  <si>
    <t>Plastenka 60 ml z varov. zamaškom - sterilna</t>
  </si>
  <si>
    <t>Rokavi v kolutih za sterilizacijo 10cmx200m</t>
  </si>
  <si>
    <t>Rokavi v kolutih za sterilizacijo 15cmx200m</t>
  </si>
  <si>
    <t>Rokavi v kolutih za sterilizacijo 20cmx200m</t>
  </si>
  <si>
    <t>Rokavi v kolutih za sterilizacijo 30cmx200m</t>
  </si>
  <si>
    <t>Rokavi v kolutih za sterilizacijo 7,5cmx200m</t>
  </si>
  <si>
    <t>Set za katetrizacijo  sterilen za 1x uporabo</t>
  </si>
  <si>
    <t>Set za konikotomijo - odrasli</t>
  </si>
  <si>
    <t xml:space="preserve">Set za konikotomijo - otroški </t>
  </si>
  <si>
    <t xml:space="preserve">Set za punkcijo pneumothorax </t>
  </si>
  <si>
    <t>Sonda črevesna - rekt. 25x40m</t>
  </si>
  <si>
    <t>Sonda nasogastr. silikonska  št. 16</t>
  </si>
  <si>
    <t>Trakovi ušesni tamponadni 10x10 m</t>
  </si>
  <si>
    <t>Tubus laringialni</t>
  </si>
  <si>
    <t>Vodilo za tubus 2 - 5</t>
  </si>
  <si>
    <t>Vodilo za tubus 6,5 - 10</t>
  </si>
  <si>
    <t>Vrečke za bruhanje z obročem</t>
  </si>
  <si>
    <t>Gaza vpojna, sterilna  0.2m2</t>
  </si>
  <si>
    <t xml:space="preserve">Gaza vpojna, sterilna  0.4m2                      </t>
  </si>
  <si>
    <t xml:space="preserve">Gaza vpojna, sterilna  0.8m2                  </t>
  </si>
  <si>
    <t xml:space="preserve">Komprese nesterilne  tkane  7.5cmx7,5cm      </t>
  </si>
  <si>
    <t xml:space="preserve">Komprese nesterilne tkane 5cmx5cm      </t>
  </si>
  <si>
    <t>Komprese sterilne za 1x uporabo 75x75 cm</t>
  </si>
  <si>
    <t>Komprese sterilne za 1x uporabo preklane  50x60 cm</t>
  </si>
  <si>
    <t>Albumin (MAU) 6x20, 6x5</t>
  </si>
  <si>
    <t>Bilirubin celokupni 12x44, 6x26</t>
  </si>
  <si>
    <t>Bilirubin direktni 2x8,6,   6x70,  2x22</t>
  </si>
  <si>
    <t xml:space="preserve">C.f.a.s. Lipids  3x1ml </t>
  </si>
  <si>
    <t>C.f.a.s. PAC  3x1ml</t>
  </si>
  <si>
    <t>C.f.a.s. PUC 5x1</t>
  </si>
  <si>
    <t xml:space="preserve">Calibrator F.A.S.12x3 ml       </t>
  </si>
  <si>
    <t>Cardiac D-dimer Control  2x1</t>
  </si>
  <si>
    <t>Cardiac D-dimer quanti.  1x10</t>
  </si>
  <si>
    <t>Cardiac Myoglobin Control  2x1</t>
  </si>
  <si>
    <t>Artemis, brizga a3g, dentinska, ali enakovreno /na razpolago vse barve/</t>
  </si>
  <si>
    <t>Artemis, brizga a 3g, skleninska, ali enakovredno /na razpolago vse barve/</t>
  </si>
  <si>
    <t>Artemis, cavifil 10x0,25 g, dentinska, ali enakovredno /na razpolago vse barve/</t>
  </si>
  <si>
    <t>Artemis, cavifil 10x0,25 g, skleninska, ali enakovredno /na razpolago vse barve/</t>
  </si>
  <si>
    <t xml:space="preserve">Ionoseal v brizgi  2X2 ml, brizga ali enakovredno                    </t>
  </si>
  <si>
    <t xml:space="preserve">Svedri kovinski, okrogli. 012- 027 a 6 kom      </t>
  </si>
  <si>
    <t xml:space="preserve">Svedri karbidni,turb.  za demontažo kot npr  CX 21, CX 23           </t>
  </si>
  <si>
    <t xml:space="preserve">Svedri karbidni, kolenčnik  a 6 kom od 008-025                </t>
  </si>
  <si>
    <t xml:space="preserve">Sveder polirni karbid rožica, 023,025,027 a 6kom             </t>
  </si>
  <si>
    <t xml:space="preserve">Trak kov.  polirni, a 10 list,enostr.medium, fein (4, 6, 8mm)               </t>
  </si>
  <si>
    <t xml:space="preserve">Trak pol. v kolutu , fine, medium,coarse 10m X5mm                      </t>
  </si>
  <si>
    <t>Secusept plus a 2000 ml, ali podobno,  brez formaaldehidov antikorozivno</t>
  </si>
  <si>
    <t xml:space="preserve">Posoda za sv. opal - frasator  8 cmX  fi 9 cm                </t>
  </si>
  <si>
    <t>Asfalin tablete, zavoj a 10 kom, ali enakovredno</t>
  </si>
  <si>
    <t>Cement za začasno cementiranje kpl (55gbaza+20gkat.)</t>
  </si>
  <si>
    <t>Čopič držalo plastika, raznobarvni</t>
  </si>
  <si>
    <t>Harvard cement, hitrovezujoč, kpl (prah 100g + tekočina 40ml)</t>
  </si>
  <si>
    <t xml:space="preserve">Mandrele   za kolenčnik, za ploščico                       </t>
  </si>
  <si>
    <t>Heatles kamni, orig pak a 50</t>
  </si>
  <si>
    <t>Barvni ključ Chromaskop, orig pak a 1</t>
  </si>
  <si>
    <t>Komprese 10x10, orig pak a 100</t>
  </si>
  <si>
    <t>Komprese 5x5, orig pak a 100</t>
  </si>
  <si>
    <t>Komprese 7,5x7,5, orig pak a 100</t>
  </si>
  <si>
    <t>SANOLABOR</t>
  </si>
  <si>
    <t>Kontejner za kužni material, 4000ml, orig pak a 1</t>
  </si>
  <si>
    <t>KOZARCI PVC, orig pak a 100</t>
  </si>
  <si>
    <t>KOZAREC OPAL, orig pak a 1</t>
  </si>
  <si>
    <t>ALAN</t>
  </si>
  <si>
    <t>Vatne kroglice, orig pak a 1,5g</t>
  </si>
  <si>
    <t>Loparčki leseni, orig pak a 500</t>
  </si>
  <si>
    <t>lopatke ortodontske, orig pak a 10</t>
  </si>
  <si>
    <t>Luna rol. Št. 2, orig pak a 1000kom</t>
  </si>
  <si>
    <t>Luna rol. Št. 3, orig pak a 1000kom</t>
  </si>
  <si>
    <t>Luna rol. Št. 1, orig pak a 1000kom</t>
  </si>
  <si>
    <t>mandrela za kolenčnik, orig pak a 1</t>
  </si>
  <si>
    <t>ELINE</t>
  </si>
  <si>
    <t>Maska z gumico, orig pak a 50</t>
  </si>
  <si>
    <t>matrice molarne a 12</t>
  </si>
  <si>
    <t>matrice premol. a12</t>
  </si>
  <si>
    <t>MORITA</t>
  </si>
  <si>
    <t>Model učni, orig pak a 1</t>
  </si>
  <si>
    <t>Monobond S</t>
  </si>
  <si>
    <t>Consepsis, orig pak a 30ml</t>
  </si>
  <si>
    <t>SEPTODONT</t>
  </si>
  <si>
    <t>Parcan, orig pak a 250ml</t>
  </si>
  <si>
    <t>Nastavek za aspirator, orig pak a 10</t>
  </si>
  <si>
    <t>FLEGIS</t>
  </si>
  <si>
    <t>odstranjevalec alginata, orig pak a 700g</t>
  </si>
  <si>
    <t>ASA</t>
  </si>
  <si>
    <t>Omnimatrix, orig pak a 48</t>
  </si>
  <si>
    <t>Orbat tekočina, orig pak a 20g</t>
  </si>
  <si>
    <t>Palčke bibo</t>
  </si>
  <si>
    <t>Profiguard, orig pak a 95g</t>
  </si>
  <si>
    <t>Nupro, orig pak a 340g</t>
  </si>
  <si>
    <t>Proxyt, orig pak a 55g</t>
  </si>
  <si>
    <t>Otroška zobna pasta, orgi pak a 50ml</t>
  </si>
  <si>
    <t>Petrijevka enodelna fi 100mm, orig pak a 1</t>
  </si>
  <si>
    <t>Petrijevka enodelna fi 60mm, orig pak a 1</t>
  </si>
  <si>
    <t>Petrijevka tro ali štiriprekatna fi 100mm, orig pak a 1</t>
  </si>
  <si>
    <t>Steklena plošča, orig pak a 1</t>
  </si>
  <si>
    <t>Plošča vestibularna, orig pak aa 10</t>
  </si>
  <si>
    <t>DENTAURUM</t>
  </si>
  <si>
    <t>Plošča vestibularna silikonska</t>
  </si>
  <si>
    <t>Flexi Snap, orig pak a 50</t>
  </si>
  <si>
    <t>Podložni vosek, orig pak a 300g</t>
  </si>
  <si>
    <t>DENTAL CENTRAL</t>
  </si>
  <si>
    <t>Posodica za mešanje alginata</t>
  </si>
  <si>
    <t>Posoda za tampone, orig pak a 1</t>
  </si>
  <si>
    <t>Posoda za medikamente, orig pak a 5</t>
  </si>
  <si>
    <t>Frezator, orig pak a 1</t>
  </si>
  <si>
    <t>MEPROTEC</t>
  </si>
  <si>
    <t>Predpasnik, orig pak a 1</t>
  </si>
  <si>
    <t>Prevleke polikarbonatne, orig pak a 5</t>
  </si>
  <si>
    <t>Razkuževalnik 2000ml, orig pak a 1</t>
  </si>
  <si>
    <t>Razkuževalnik 4l, orig pak a 1</t>
  </si>
  <si>
    <t>Retrakcijska nitka 1, 3m</t>
  </si>
  <si>
    <t>Retrakcijska tekočina 20ml</t>
  </si>
  <si>
    <t>SAFESKIN</t>
  </si>
  <si>
    <t>Rokavice, orig pak a 100</t>
  </si>
  <si>
    <t>GAMEX</t>
  </si>
  <si>
    <t>Rokavice sterilne. Orig pak a 40parov</t>
  </si>
  <si>
    <t>Scinman, orig pak a 500ml</t>
  </si>
  <si>
    <t>Sekucid, orig pak a 5l</t>
  </si>
  <si>
    <t>Seraman, orig pak a 500ml</t>
  </si>
  <si>
    <t>Sesalke za slino, orig pak a 100</t>
  </si>
  <si>
    <t>Silaplast, orig pak a 900/50</t>
  </si>
  <si>
    <t>Silasoft aktivator, orig pak a 35ml</t>
  </si>
  <si>
    <t>Silasoft pasta+aktivator, orig pak a 160/35</t>
  </si>
  <si>
    <t>Silonda, orig pak a 500ml</t>
  </si>
  <si>
    <t>Silonda, orig pak a 100ml</t>
  </si>
  <si>
    <t>Skalpel št. 12, orig pak a 10</t>
  </si>
  <si>
    <t>Skalpel št. 15, orig pak a 10</t>
  </si>
  <si>
    <t>WH</t>
  </si>
  <si>
    <t>Service oil F1, orig pak a 400ml</t>
  </si>
  <si>
    <t>Staničevina, orig pak a 1kg</t>
  </si>
  <si>
    <t>BAYERSDORF</t>
  </si>
  <si>
    <t>Sterilium, orig pak a 500ml</t>
  </si>
  <si>
    <t>Sterisil prah 418</t>
  </si>
  <si>
    <t>Sveder karbid, orig pak a 6</t>
  </si>
  <si>
    <t>Sveder diamanten, orig pak a 5</t>
  </si>
  <si>
    <t>Sveder kovinski, orig pak a 6</t>
  </si>
  <si>
    <t>ščetka za čiščenje svedrov, orig pak a 1</t>
  </si>
  <si>
    <t>Ščetka za ČZO, orig pak a12</t>
  </si>
  <si>
    <t>Tablete za kontrolo oblog, orig pak a 1000</t>
  </si>
  <si>
    <t>Tector, orig pak a 2ml</t>
  </si>
  <si>
    <t>Legased, orig pak a 20ml</t>
  </si>
  <si>
    <t>filtek supreme XT flow, orig pak a 2x2g</t>
  </si>
  <si>
    <t xml:space="preserve">Filtek supreme XT, orig pak a (20x0,2g), </t>
  </si>
  <si>
    <t>Gel za jedkanje 5ml</t>
  </si>
  <si>
    <t>Toxavit</t>
  </si>
  <si>
    <t>Trak kovinski polirni, orig pak a 12</t>
  </si>
  <si>
    <t>polirni trak, orig pak a 10m</t>
  </si>
  <si>
    <t>Trak za kontrolo sterilizacije, orig pak a 55mx19mm</t>
  </si>
  <si>
    <t>0315, tračne matrice 5mm, orig pak a 25kosov</t>
  </si>
  <si>
    <t>0314, tračne matrice 7mm, orig pak a 25kosov</t>
  </si>
  <si>
    <t>poliestrski trak rezan, orig pak a 100kosov</t>
  </si>
  <si>
    <t>KNAPSTIN</t>
  </si>
  <si>
    <t>MAILLEFER</t>
  </si>
  <si>
    <t>Unimetric svedri, orig pak a 6</t>
  </si>
  <si>
    <t>MAILEFFER</t>
  </si>
  <si>
    <t>Unicast zatički modri, orig pak a 100</t>
  </si>
  <si>
    <t>Unicast zatički zeleni, orig pak a 100</t>
  </si>
  <si>
    <t>Variolink II baza + kataliz.</t>
  </si>
  <si>
    <t>Vata, orig pak a 1000g</t>
  </si>
  <si>
    <t>Vata, orig pak a 200g</t>
  </si>
  <si>
    <t>Bunkica nastavek, orig pak a 100</t>
  </si>
  <si>
    <t>Voščeni zatiči, orig pak a 30 zatičev+10 igel</t>
  </si>
  <si>
    <t>SAGEVA</t>
  </si>
  <si>
    <t>Vrečke za avtokalv, orig pak a 200</t>
  </si>
  <si>
    <t>SKUPAJ</t>
  </si>
  <si>
    <t>Epruveta 1,8-2,7ml; 0,109NC a50</t>
  </si>
  <si>
    <t>Epruveta K3EDTA 6ML a50</t>
  </si>
  <si>
    <t>Lancete z varnostno zaščito  2.0mm a200</t>
  </si>
  <si>
    <t>May Grunwald raztopina za mikroskopiranje a 100 ml</t>
  </si>
  <si>
    <t>Končna vrednost             s popustom brez DDV       (2 decimalki)</t>
  </si>
  <si>
    <t>Epruveta biokem. (brez gela) 4ml,  a50</t>
  </si>
  <si>
    <t>Epruveta K3EDTA  3 ml, a50</t>
  </si>
  <si>
    <t>Epruveta K3EDTA  2 ml, a50</t>
  </si>
  <si>
    <t>Epruveta LH 2ml - GEL a50</t>
  </si>
  <si>
    <t>Epruveta ESR 1,6-2ml, a50</t>
  </si>
  <si>
    <t>Igle z ventilom 20G  0,9×38mm  a100</t>
  </si>
  <si>
    <t>Igle z ventilom 21G  0,8×38mm  a100</t>
  </si>
  <si>
    <t>SKLOP 8:</t>
  </si>
  <si>
    <t xml:space="preserve">SKLOP 9:   </t>
  </si>
  <si>
    <t>SKLOP 10:   KEMIKALIJE</t>
  </si>
  <si>
    <t>SKLOP 11:   PRESEJALNI TESTI</t>
  </si>
  <si>
    <t>SKLOP 13:   LABORATORIJSKI PRIBOR</t>
  </si>
  <si>
    <t xml:space="preserve">Nastavki za pipetiranje biološkega materiala </t>
  </si>
  <si>
    <t xml:space="preserve">Posodice PP za urin, graduirane na 100 ml, nesterilne 125ml  </t>
  </si>
  <si>
    <t xml:space="preserve">Posodice PP za urin, graduirane na 100 ml, sterilne 125ml  </t>
  </si>
  <si>
    <t xml:space="preserve">Stekla predmetna matirana 76x26   a50    </t>
  </si>
  <si>
    <t xml:space="preserve">Stekla predmetna navadna 76x26   a50    </t>
  </si>
  <si>
    <t xml:space="preserve">Stekla pokrovna 18x18   a200    </t>
  </si>
  <si>
    <t xml:space="preserve">Microtainer biokem. gel  500 µl </t>
  </si>
  <si>
    <t>DIFF - sane za razmaz a100</t>
  </si>
  <si>
    <t>Epruveta biokem. gel 4ml</t>
  </si>
  <si>
    <t>Microtainer EDTA 500 mikro I BD MAP</t>
  </si>
  <si>
    <r>
      <t xml:space="preserve">Test urinski BZO (300) ,testna ploščica, </t>
    </r>
    <r>
      <rPr>
        <sz val="10"/>
        <rFont val="Arial CE"/>
        <family val="0"/>
      </rPr>
      <t>a=20 testov</t>
    </r>
  </si>
  <si>
    <t xml:space="preserve">Datum:    </t>
  </si>
  <si>
    <t xml:space="preserve">Cena/EM brez DDV                           (4 decimalke) </t>
  </si>
  <si>
    <t xml:space="preserve">Cena/EM   z DDV                        (4 decimalke) </t>
  </si>
  <si>
    <t>Datum</t>
  </si>
  <si>
    <t>SKUPAJ:</t>
  </si>
  <si>
    <t>SKLOP 4:   KVALITATIVNA ANALIZA URINA IN KRVI</t>
  </si>
  <si>
    <t>Lab strip U11 a150 testov</t>
  </si>
  <si>
    <t>QuickRead CRP a50</t>
  </si>
  <si>
    <t>QuickRead go CRP a50</t>
  </si>
  <si>
    <t>skupaj</t>
  </si>
  <si>
    <t>SKLOP 14: ZOBOZDRAVSTVENI MATERIAL</t>
  </si>
  <si>
    <t>Količina</t>
  </si>
  <si>
    <t>kpl</t>
  </si>
  <si>
    <t>Amalgam v kapsulah, brez gama-2 faze, a50, procentualna vsebnost Ag v razponu 69-71%, Cu manj kot 12,7%, Sn 17,5-18,5% v prahu kot npr. PERMIT ali enakovredni*,sistem samoaktivacije med mešanjem, odporen na korozijo, običajno strjevanje št.5</t>
  </si>
  <si>
    <t>Material za prekrivanje kovinskih površin svetlobno strjujoč, v brizgi pri popravilu keramike ali kompozita v ustih v vsaj treh barvah kot npr. Monopaque a 3g</t>
  </si>
  <si>
    <t>Kislina za jedkanje porcelana v ustih kot npr.Total etch v brizgi ali enakovredni</t>
  </si>
  <si>
    <t xml:space="preserve">Composite primer </t>
  </si>
  <si>
    <t>Vita ceram etch kpl.  brizga z plastičnimi aplikatorji</t>
  </si>
  <si>
    <t>Nastavki za GuttaCut a4</t>
  </si>
  <si>
    <t>RelyX Fiber post 1,3 mm, rumeni a10</t>
  </si>
  <si>
    <t>Igračke motivacijske, različni modeli (prstani, živali, avtomobili, škatlica za zobke) a100</t>
  </si>
  <si>
    <t>Pripomočki pri delu:</t>
  </si>
  <si>
    <t>PROTETIKA</t>
  </si>
  <si>
    <t>Adheziv metal primer II 5 ml</t>
  </si>
  <si>
    <t>Adheziv Opti bond Kerr</t>
  </si>
  <si>
    <t>Tekočina za silaniziranje enokomponentna tekočina za silaniziranje steklokeramike, kompozitov za reparature v ustih, cementiranje ker.inlejev . kot npr. Monobond S ali enakovredni</t>
  </si>
  <si>
    <t>Set za reparaturo porcelana, pakiranje škatla s 6 brizgami po 1,2 ml vsebine in 3 x 20 različni nastavki</t>
  </si>
  <si>
    <t>STENJ - taht - za gorilnik</t>
  </si>
  <si>
    <t>ZATIČKI:</t>
  </si>
  <si>
    <t>IGLE beuterock, kvaliteta kot VDW, sortiment od 1-6, pakiranje sc a6</t>
  </si>
  <si>
    <t>Komplet za izdelavo zatičkov, kot npr Uniclip Set, obe debelini (0,8 in 1 mm) ali enakovredni- nadomestni sveder za kpl za izdelavo zatičkov, vse debeline(108, 110, 208, 210, 308, 310) a6</t>
  </si>
  <si>
    <t>Akrilna smola za izdelavo zatičkov Pattern resin LS A2 prah in tekočina; komplet</t>
  </si>
  <si>
    <t>Rely x Fiber Posta 1,9 mm , modri a10</t>
  </si>
  <si>
    <t>Rely X Fiber post 1,6 mm, rdeči a10</t>
  </si>
  <si>
    <t>Kompozitni zatički učvrščeni s steklenimi vlakni, kot npr. FRC POSTEC PLUS intro pack</t>
  </si>
  <si>
    <t>ODTISNI MATERIALI</t>
  </si>
  <si>
    <t xml:space="preserve">Posoda za alghamix II modra ali enakovredna </t>
  </si>
  <si>
    <t>Alginat za protetiko normal vezujoč, brez prašnih delcev, se enakomerno zameša, z drobno replikacijo detajlov s priloženimi merilnimi posodicami, vezava v ustih, kot npr. Hydrogum (Zhermack) 500 g</t>
  </si>
  <si>
    <t>Termodinamična masa za obrobno zaporo ped funkcijskim odtisom s polietrom v palčkah 15 x 8g</t>
  </si>
  <si>
    <t>Masa za mukodinamičen odtis- EX3N Gold kpl. 3 x 150g</t>
  </si>
  <si>
    <r>
      <t>M</t>
    </r>
    <r>
      <rPr>
        <sz val="9"/>
        <rFont val="Arial Unicode MS"/>
        <family val="2"/>
      </rPr>
      <t>asa polieter za funkcijski odtis Impregum Soft(Heavy Body, Medium Body, Light Body) dvojno pakiranje (2 x 120 ml baza in 2 x 15ml katalizator)</t>
    </r>
  </si>
  <si>
    <t>Adicijski silikon s hidrofilnimi in tiksotopnimi lastnostmi, v kartušah z normalnim strjevanjem kot npr. GC Examix NDS v kartuši- regular type-nastavek mešalni za examix 4/150 a50</t>
  </si>
  <si>
    <t xml:space="preserve">Adicijski silikon s hidrofilnimi in tiksotropnimi lastnostmi, normalno strjevanje, visokoelastičnosti in natezne trdnosti kot npr. GC Exaflex Putty 1-1 pkg, 500g B/C, kpl baza + katalizator </t>
  </si>
  <si>
    <t xml:space="preserve">Kondenzacijski silikon(nizko viskozen material) kot npr Xantopren ali enakovreden(tekoče in gostejše konsistence) ali enakovredni, primeren za korekturno in funkcijsko odtiskovanje 1 kpl(baza in katalizator) 140 ml/ 60 ml </t>
  </si>
  <si>
    <t xml:space="preserve">Silikon za registracijo griza kot npr. Occlufast </t>
  </si>
  <si>
    <t>Kompozitni material samotrjujoč, v kartuši za izdelavo začasnih prevlek, avtomix kartuša, Luxatemp Plus A2 76g</t>
  </si>
  <si>
    <t>Kompozitni material samotrjujoč, v kartuši za izdelavo začasnih prevlek, avtomix kartuša, Luxatemp Star A3 76g</t>
  </si>
  <si>
    <t>CEMENTI</t>
  </si>
  <si>
    <t>Cement – fosfatni za cementiranje fiksnoprotetičnega izdelka Harvard, normalno in hitro trdeči, vse barve – prah</t>
  </si>
  <si>
    <t xml:space="preserve">Cement – fosfatni za cementiranje fiksnoprotetičnega izdelka Harvard, normalno in hitro trdeči, vse barve – tekočina </t>
  </si>
  <si>
    <t>Cement začasni za cementiranje provizorijev kot npr. Temp Bond</t>
  </si>
  <si>
    <t>Rely X Unicem Alplicap a50</t>
  </si>
  <si>
    <t>Kompozitni cement za adhezijsko cementiranje kot. Npr. Variolink</t>
  </si>
  <si>
    <t>PRED ODTISKOVANJEM</t>
  </si>
  <si>
    <t xml:space="preserve">Tuba fit Checker Advanced White 1:1 </t>
  </si>
  <si>
    <t xml:space="preserve">Folija za preverjanje medzobnih stikov Shimstock 8 mikronska folija (Hanel) </t>
  </si>
  <si>
    <t>Trak retrakcijski, iz bombažnih vlaken, zelo vpojen, velikosti 00,0,1,2,3 kot npr. Ultrapak 224cm ali enakovreden</t>
  </si>
  <si>
    <t>Tekočina retrakcijska na bazi Al-klorida(20-25%) kot npr. Racestypine ali enakovredna 13ml</t>
  </si>
  <si>
    <t>Raztopina za razmastitev in sušenje kavitet, koreninskih kanalov kot npr. Fokaldry ali enakovredno, 80 ml</t>
  </si>
  <si>
    <t>OSTALO</t>
  </si>
  <si>
    <t>Palčke lesene 15 cm, a100</t>
  </si>
  <si>
    <t>Zobna nitka, navadna, povoskana, v kolutu Oral-N Superfloss za protetiko</t>
  </si>
  <si>
    <t>Trdi vosek za registracijo griza kot npr. Beauty pink vosek ali enakovredni v ploščah debeline 1,25 mm</t>
  </si>
  <si>
    <t>KONZERVATIVA</t>
  </si>
  <si>
    <t>ADHEZIVI</t>
  </si>
  <si>
    <t>Bond vezivo- svetlobno polimerizirajoč, enokomponenten, samojedkajoč – enkraten premaz v aplikator brizgi, kot npr. Adhese One Vivapen ali enakovredni 2 ml in 80 kanil</t>
  </si>
  <si>
    <t>Vezivo – bond, svetlobno polimerizirajoč, enokomponenten, samojedkajoč –enkratni premaz kot npr. G-bond</t>
  </si>
  <si>
    <t xml:space="preserve">Nastavki- ustrezni čopiči za Adhese One F VivaPen a 100 </t>
  </si>
  <si>
    <t>Vezivo svetlobno strjujoče za adhezijo na sklenino po jedkanju(bond) Single bond 2  6ml</t>
  </si>
  <si>
    <t>Vezivo svetlobno strjujoče za adhezijo na  sklenino po jedkanju(bond) kot npr Heliobond ali enakovreden 5-6 ml</t>
  </si>
  <si>
    <t>Gel za hiperobčutljive zobe, po odtranjevanju kamna kot npr. Profluorid varnish</t>
  </si>
  <si>
    <t>PREVENTIVA</t>
  </si>
  <si>
    <t>Cement enokoponentni kompomerni, rtg kontrasten za podloge, kot npr. Ionoseal kpl. V brigi</t>
  </si>
  <si>
    <t xml:space="preserve">Tiksotropičen, radiopačni material za zalivanje fisur v štirih barvah Ultraseal XT Plus, a4 </t>
  </si>
  <si>
    <t>Sredstvo za osušitev fisure pred nanosom kompozita za zalivanje fisur kot npr. Primadry 4 x 1,2ml</t>
  </si>
  <si>
    <t>Tablete za odkrivanje zobnih oblog kot npr. Plaquefinder PCA</t>
  </si>
  <si>
    <t>Tekočina za zaščito zob s fluorom kot npr. Fluor protector S</t>
  </si>
  <si>
    <t>Tekočina za zaščito zob s fluorom kot npr. Fluor Protector, pak cca 20 x 0,4 ml in 40 x 0,4 ml</t>
  </si>
  <si>
    <t>Material za zalivanje fisur kpl. 6,25 g, s funkcijo sproščanja fluoridov, bele barve, kot npr. Helioseal C, F, v brizgi kpl. Ali enakovredni</t>
  </si>
  <si>
    <t>Material za zalivanje fisur, ki spremeni barvo, sproščanje fluoridov, kot npr. Clinpro Sealant</t>
  </si>
  <si>
    <t>Material za zalivanje fisur, transparenten, 1,25g kot npr. Helioseal Clear ali enakovredni</t>
  </si>
  <si>
    <t>Material za podlogo in kritja pulpe, svetlobno strjujoč, radiopačen, za adhezijo na dentin, vsebuje Ca(OH)2 in Ca-hidroksiapatit, kot npr. Ultra-blend plus syringe 1,2 ml a4 ali enakovredno(barvi dentin in opaque White)</t>
  </si>
  <si>
    <t xml:space="preserve">Gel za zaščito zob, z visoko vsebnostjo fluoridov, primerno za mlečne in stalne zobe, pakirano v brizgah 5* 1,6 ml, kot npr. Duraphat </t>
  </si>
  <si>
    <t>POLIRANJE</t>
  </si>
  <si>
    <t>Trak polietrski za interkanini sektor, različne debeline 0,05 mm (10 mm višine) v roli, 15m, transparenten in moder, kot npr. Kerr Hawe Striproll ali enakovreden</t>
  </si>
  <si>
    <t>Polirni trak v roli v dispanzerju z žagico a 10 m, beli 60mikronski kot npr. Epitex</t>
  </si>
  <si>
    <t>Polirni trak v roli v dispanzerju z žagico a 10 m, modri 40mikronski kot npr. Epitex</t>
  </si>
  <si>
    <t>Polirni trak v roli v dispanzerju z žagico a 10 m, zeleni 30mikronski kot npr. Epitex</t>
  </si>
  <si>
    <t>Kovinski polirni trak kolut</t>
  </si>
  <si>
    <t>Mandrela in prIpadajoči polirni diski- različne grobosti, kot npr. Sof Lex, različne grobosti, posamezno, ali set</t>
  </si>
  <si>
    <t>ARTIKULACIJSKI PAPIR</t>
  </si>
  <si>
    <t>Artikulacijski papir 40MIK modri, rdeči</t>
  </si>
  <si>
    <t>Artikulacijski papir 60MiK modri, rdeči</t>
  </si>
  <si>
    <t>Shimstock artikulacijska folija 8mikronov/8mm, 5 mm, kot npr. Hanel</t>
  </si>
  <si>
    <t>ZAGOZDE</t>
  </si>
  <si>
    <t>Interdentalne lesene zagozde, posamezne velikosti in sortirane, različne barve, a100</t>
  </si>
  <si>
    <t>Interdentalne plastične zagozde S, XS kot FenderWedge, pakiranje a36</t>
  </si>
  <si>
    <t>MATRICE</t>
  </si>
  <si>
    <t>Matrica Walser, set 10, set 18 in set25</t>
  </si>
  <si>
    <t>Matrica walser –refill packs – pakirane po 5  in pakirane po 2</t>
  </si>
  <si>
    <t>Matrice jeklene ivory, različne dimenzije in različne številke , a12</t>
  </si>
  <si>
    <t xml:space="preserve">Matrica tračna 5mm/0,45 mm trak kot Kerr </t>
  </si>
  <si>
    <t>Matrice z držalom, za enkratno uporabo, barvno kodirane-zelen, pakirane škatle 48 kos</t>
  </si>
  <si>
    <t>Matrice z držalom, za enkratno uporabo, barvno kodirane-vijolične, pakiranje škatla z 48 kosi</t>
  </si>
  <si>
    <t>Matrice z držalom, za enkratno uporabo, barvno kodirane-rdeče, pakiranje škatla z 48 kosi</t>
  </si>
  <si>
    <t>Matrice z držalom, za enkratno uporabo, barvno kodirane-oranžne, pakiranje škatla z 48 kosi</t>
  </si>
  <si>
    <t xml:space="preserve">Maximat plus kit 5190, matrice, set </t>
  </si>
  <si>
    <t>Penasti diski 1cm, fi5 cm a25 (m+W)</t>
  </si>
  <si>
    <t>Aplikatorji vezivnih premazov, mini aplikatorji v enem delu z upogljivim plastičnim držalom z kosmatenim koncem, ki se ne snema, različnih debelin, a100, Microbrush Plus</t>
  </si>
  <si>
    <t>ZAČASNE ZALIVKE</t>
  </si>
  <si>
    <t>Cement GC Fuji II LC kapsule, a50</t>
  </si>
  <si>
    <t>Cement Fuji plus tekočina 7ml</t>
  </si>
  <si>
    <t>Cement FujiCem MT Refill</t>
  </si>
  <si>
    <t>Cement glasionomerni z visokim sproščanjem fluoridov, GC Fuji Triage, bel, roza – kapsule (škatle po 50 kom)</t>
  </si>
  <si>
    <t>cement glasionomerni za nadgradnjo in polnjenje kavitet, pakiranje škatla po 50 kapsul, vse barve posamično GC Fuji IX GP Fast kapsule</t>
  </si>
  <si>
    <t>Cement glasionomerni z visokim sproščanjem fluoridov, GC Fuji plus set 15g + 7ml</t>
  </si>
  <si>
    <t>Cement glasionomerni Equia Forte A3</t>
  </si>
  <si>
    <t>Cement glasionomerni za podlaganje in cementiranje fiksnoprotetičnega izdelka Ketac Cem radiopaque komplet (3M)</t>
  </si>
  <si>
    <t>Amalgam v kapsulah, brez gama-2 faze, a50, procentualna vsebnost Ag v razponu 69-71%, Cu manj kot 12,7%, Sn 17,5-18,5% v prahu kot npr. Amalcap Plus Non Gamma 2 ali enakovredni*,sistem samoaktivacije med mešanjem, odporen na korozijo, običajno strjevanje št.1</t>
  </si>
  <si>
    <t xml:space="preserve">AMALGAM  </t>
  </si>
  <si>
    <t>Amalgam v kapsulah, brez gama-2 faze, a 50, procentualna vsebnosst Ag v razponu 69-71%, Cu manj kot 12,7 %, Sn 17,5-18,5% v prahu kot npr. Amalcap Plus Non Gamma 2 ali enakovredni; sistem samoaktivacije med mešanjem, odporen na korozijo, običajno strjevanje št.2</t>
  </si>
  <si>
    <t>Amalgam v kapsulah, brez gama-2 faze, a 50, procentualna vsebnosst Ag v razponu 69-71%, Cu manj kot 12,7 %, Sn 17,5-18,5% v prahu kot npr. Amalcap Plus Non Gamma 2 ali enakovredni; sistem samoaktivacije med mešanjem, odporen na korozijo, običajno strjevanje št.3</t>
  </si>
  <si>
    <t>KOMPOZITI</t>
  </si>
  <si>
    <t>Hibridni kompozit , svetlobno polimerizirajoč s kameleonskim efektom GC Gradia direkt(različne barve) cca 4-5 g</t>
  </si>
  <si>
    <t>Kompozit za interkanini in transkanini sektor, radiopačen, krčitve manjše kot 1,6% vol, možnost modeliranja več kot 190s, nanohibrid, kot npr. Tetric Evo Ceram ali enakovredno- vse barve posamično, 3-4 g v brizgi</t>
  </si>
  <si>
    <t xml:space="preserve">Kompozit tekoči, radiopačen, nanohibrid, v brizgi, kot npr. Tetric EvoFlow ali enakovreden, 2-4 g vse barve posamično </t>
  </si>
  <si>
    <t>Ustrezen tekoči hibridni kompozit, kot npr. Gradia direkt Flo, Loflo ali enakovredni, pakiranje kpl a2 brizgi</t>
  </si>
  <si>
    <t>Material polnilo Telio CS onlay univerzal 3 x 2,5 g</t>
  </si>
  <si>
    <t xml:space="preserve">Kompozit, ki ga nanašamo v debelejši plasti, kot npr. Filtek One Bulk Fill(3M) in Filtek Bulk Fill Flowable  </t>
  </si>
  <si>
    <t>DESENZIBILIZACIJA</t>
  </si>
  <si>
    <t xml:space="preserve">Cervitec gel 1 x 20 g </t>
  </si>
  <si>
    <t>Lak za zaščito občutljivih zob s Ca- in Na-fluoridom Bifluorid 10</t>
  </si>
  <si>
    <t>Lak za zaščito občutljivih zob in desenzibilizacijo s klorheksidinom in tymolom Cervitec Plus in Cervitec Plus multi, pak cca 7g</t>
  </si>
  <si>
    <t>Tekočina za desenzibilizacijo dentina, kot npr. Tector a10ml</t>
  </si>
  <si>
    <t>Material za zaščito zobnega vratu, svetlobno polimerizirajoč, antimikrobni učinek, kot npr. Seal&amp;protect kpl. Ali enakovredni</t>
  </si>
  <si>
    <t xml:space="preserve">Tekočina za očiščenje in dezinfekcijo krnov s fluorjem kot npr. tubulicid </t>
  </si>
  <si>
    <t>ZAČASNA ZAPORA</t>
  </si>
  <si>
    <t>Provizorični material za zalivke, radiopakten, mehak, trši, pakiranje v lončku 28g, Cavit W, G, F espe</t>
  </si>
  <si>
    <t>Material za začasno zaporo kavitet- Fermit</t>
  </si>
  <si>
    <t>Material za začasno zaporo, kot npr. GC Caviton</t>
  </si>
  <si>
    <t>Cement Permaflo Dc Opaque White Kit</t>
  </si>
  <si>
    <t>Gel za jedkanje 37% fosforna kislina z samo-omejevalnim učinkom Ultra – etch 2 x 1,2 ml</t>
  </si>
  <si>
    <t>Vosek modelirni rahlo elastični in rahlo lepljiv za fiksiranje zob kot npr M+W 500g</t>
  </si>
  <si>
    <t>Zaščitni premaz za steklastoionomerni sistem GC-coat (kompatibilno s FUJI GIC)</t>
  </si>
  <si>
    <t>Zobna nitka z voskasto oblogo za čiščenje prostora med zobmi, pakiranje 50m, kot npr. Curaprox</t>
  </si>
  <si>
    <t>Poliakrilno sredstvo za čiščenje kavitet z 10% raztopino poliakrilne kisline Dentin Conditioner ( kompatibilno s FUJI GIC)</t>
  </si>
  <si>
    <t>Lak Equia forte coat 4ml</t>
  </si>
  <si>
    <t>Topikalni premaz za zobe, s širšim spektrom uporabe, kot npr. Tooth Mousse GC</t>
  </si>
  <si>
    <t>ENDODONTIJ</t>
  </si>
  <si>
    <t>IGLICE</t>
  </si>
  <si>
    <t>Pilica hedstroem z držalom s stoperji,  vseh dolžin(21/25/31mm) in debelin(008-010, 015-040, 045-080), kot npr. VDW , pakiranje a6</t>
  </si>
  <si>
    <t>Igla Kerr, K reamer, ročna jeklena igla s stoperji, različne dolžine(21/25/28-29/31mm) in debeline(008-010, 015-040,0045-080), različni sortimenti, pakiranje a6, kvaliteta kot npr. VDW ali enakovredna</t>
  </si>
  <si>
    <t>Igla Kerr strojna s stoperji, ISO 340 204 640 451 015-080 pakirane posamezne debeline in kpl 015-040 ter 045-080, kvaliteta kot VDW ali enakovredna</t>
  </si>
  <si>
    <t>Živčne igle, št 0-6 , ISO 340 634 657 455 410-470  kvaliteta kot VDW ali enakovredno</t>
  </si>
  <si>
    <t>Igla lentula za kolečnik , kovinska z varnostno vzmetjo dolžine 17-18 mm, pakirane posamezn.debeline in kpl(025-040) kvaliteta kot VDW ali enakovredna</t>
  </si>
  <si>
    <t>Papirnati poeni z mm skalo, vseh dolžin(28-29mm) in debelin(015-080), ustrezno kalibrirani, z dolžinsko oznako kot Diadent ali VDW , pakiranje a200</t>
  </si>
  <si>
    <t>Gates za kolenčnik, za racionalno obdelavo koreninskih kanalov, v (ravni)kronski tretjini, dolžina 19 mm, debeline: 006,005,004,003,002,001 pakirane a6</t>
  </si>
  <si>
    <t>ZDRAVILA NA OSNOVI Ca(OH)2</t>
  </si>
  <si>
    <t xml:space="preserve">Cement, dvokomponenti za kritja, kalcijev hidroksid, rtg kontrasten, kot npr. Dycal(baza,katalizator in mešalni blok) </t>
  </si>
  <si>
    <t>KALCIJEV HIDROKSID</t>
  </si>
  <si>
    <t xml:space="preserve">Cement za kritja in  endodontska zdravljenja(kalcijev hidroksid), radiopačen v brizgah, Calasept, 4 x 1,5 g </t>
  </si>
  <si>
    <t>Kalcijev hidroksid 35% v pasti, za začasna polnjenja koreninskih kanalov, radiopačen, s pH več kot 12, Ultracal XS 4 x 1,2 ml</t>
  </si>
  <si>
    <t>Kalcijev hidroksid za zdravljenje in kritje pulpe v brizgi, radiopačen, kot npr. Calyxl v brizgi</t>
  </si>
  <si>
    <t xml:space="preserve">Nastavki za Calasept brizge a100 </t>
  </si>
  <si>
    <t>POLNITEV</t>
  </si>
  <si>
    <t xml:space="preserve">Finger spreader 15, 20, 25, 30…a6 </t>
  </si>
  <si>
    <t>Guttapercha poeni, vseh dolžin in debelin, akcesorni poeni, FINE, XFINE, XXFINE, XFINE LONG, ki se ne upogibajo, so dolžinsko označeni, kvaliteta kot De Trey ali enakovredni</t>
  </si>
  <si>
    <t xml:space="preserve">Guttapercha poeni, osnovni, dolžina 25- 28 mm, kvaliteta De Trey, pakirani posamezne debeline in kpl, a100, ISO No. 015- 040 </t>
  </si>
  <si>
    <t xml:space="preserve">Guttapercha poeni, osnovni, dolžina 25- 28 mm, kvaliteta De Trey, pakirani posamezne debeline in kpl, a100, ISO No. 045- 080 </t>
  </si>
  <si>
    <t>Polnilni material v endodontiji, radiopačen, na osnovi epoksi-amin polimerih za trajno polnitev, lahko odstraniljiv, avtomix syringa, za direktno intraoralno aplikacijo, za bolj natančen in hitrejši postopek, kot npr. AH Plus Jet –starter kit</t>
  </si>
  <si>
    <t>Polnilni material za koreninske kanale dvokomponenten na osnovi epoxi smole za trajno polnitev kot npr. AH26, 26g/10g</t>
  </si>
  <si>
    <t>Bobnič za penasti vložek za higiensko odlaganje endodontskih inštrumentov, fi 50 mm</t>
  </si>
  <si>
    <t xml:space="preserve">Stojalo za odlaganje kanalskih instrumentov kot npr. interim stand a25 </t>
  </si>
  <si>
    <t>Pripomoček za merjenje dolžine kanalskih instrumentov, črn</t>
  </si>
  <si>
    <t>Gumijasta opna koferdam a100</t>
  </si>
  <si>
    <t xml:space="preserve">Parapulpalni zatički kot npr. Dentsplay Maillerfer STP restorative pins (set) C0210STP </t>
  </si>
  <si>
    <t>Sprej za določanje vitalnosti zob, kot npr. Endo Frost</t>
  </si>
  <si>
    <t>Svedri za strojno širjenje kanalov npr. Reciproc 25 mm, rdeči a6</t>
  </si>
  <si>
    <t>Svedri za strojno širjenje kanalov npr.Reciproc 25 mm, črni 40 a6</t>
  </si>
  <si>
    <t>Sveder za odstranjevanje starih polnitev, kvaliteta kot D-Race, FKG swiss endo</t>
  </si>
  <si>
    <t>TEKOČINE</t>
  </si>
  <si>
    <t>Tekočina za topljenje guttapercha poenov (Eukaliptosovo olje a 100ml)</t>
  </si>
  <si>
    <t>Tekočina za širjenje kanalov, učinkovina EDTA, pakiranje plastenka 50ml, kot npr. Calcinase ali enakovredna</t>
  </si>
  <si>
    <t>Tekočina za čiščenje in sušenje koreninskih kanalov, kot npr. Parcan (stabiliziran batrijev hipoklorit 2,5% - 3%) ali enakovredna</t>
  </si>
  <si>
    <t>KIRURGIJA</t>
  </si>
  <si>
    <t>Gobica za zaustavljanje krvavitve, a50, kot npr. Gelatamp ali enakovredno</t>
  </si>
  <si>
    <t xml:space="preserve">Asphalin B tablete a10 </t>
  </si>
  <si>
    <t xml:space="preserve">Skalpeli za enkratno uporabo s plastičnim držalom, vse oblike a 10 kos </t>
  </si>
  <si>
    <t>Tekočina za rane, kot npr. Chlumsky 50ml</t>
  </si>
  <si>
    <t>Raztopina 15,5% železovega sulfata v brizgi za preprečevanje kapilarnih krvavitev kot npr.Astringedent 30ml</t>
  </si>
  <si>
    <t>BAVŠKI IN ROLICE</t>
  </si>
  <si>
    <t>Vatne kroglice za kovinski solomat, beljene brez klora, velikosti 2, fi 7, 6mm, pakiranje sc a 10g, Roeko št. 210 112</t>
  </si>
  <si>
    <t>Vatne kroglice, za kovinski solomat, so dobro vpojne, ne smejo se držati skupaj, beljene brez klora, velikosti 00, fi4 mm, pakiranje sc a 4g, Roeko št 210 100</t>
  </si>
  <si>
    <t>Vatne kroglice, za kovinski solomat, so dobro vpojne, ne smejo se držati skupaj, beljene brez klora, velikosti 000, fi3 mm, pakiranje sc a 1,5g, Roeko št 210 000</t>
  </si>
  <si>
    <t>Vatne kroglice, za kovinski solomat, so dobro vpojne, ne smejo se držati skupaj, beljene brez klora, velikosti 1, fi 6,3 mm, pakiranje sc a 10g, Roeko št 210 111</t>
  </si>
  <si>
    <t>Vatne kroglice, za kovinski solomat, so dobro vpojne, ne smejo se držati skupaj, beljene brez klora, velikosti 0, fi4,8 mm, pakiranje sc a 4g, Roeko št 210 110</t>
  </si>
  <si>
    <t>Zobne rolice – a250g – normalne velikosti iz staničevinske gaze</t>
  </si>
  <si>
    <t>ZAŠČITNA SREDSTVA</t>
  </si>
  <si>
    <t>Kapa zelena na trakove  (philip standard) A100</t>
  </si>
  <si>
    <t xml:space="preserve">Krema za roke human touch 100ml </t>
  </si>
  <si>
    <t>Očala za zaščito pred svetlobo iz polimerizacijskih lučk, vsaj 98% zaščita</t>
  </si>
  <si>
    <t>Zaščitna maska za obraz, enkratna uporaba</t>
  </si>
  <si>
    <t>STEKLO</t>
  </si>
  <si>
    <t xml:space="preserve">Mešalna steklena ploščica, velikosti 75 x 95 mm, enostransko matirana, debeline 5 do 6mm </t>
  </si>
  <si>
    <t xml:space="preserve">Ogledalo ustno iz nerjavnega jekla primerna za dezinfekcijo, odporna na suho in mokro sterilizacijo, kontrasten odsev brez dvojnih slik, odporno na praske, s premazom proti lepljenju, naravne barve in svetlost slike, a12 </t>
  </si>
  <si>
    <t>Petrijevka asphalin s 3(4) predalčki za kanalske inštrumente – razvrstitev predalčkov kot pri modelu 700 proizvajalca Becht</t>
  </si>
  <si>
    <t>Petrijevka predeljena 3 delna, 4 delna, fi100, 10 cm</t>
  </si>
  <si>
    <t>Posoda za razkuževanje svedrov in kanalskih instrumentov (frezator) kot npr. Becht ali enakovredna, mala fi 6cm</t>
  </si>
  <si>
    <t>POLIRNE PASTE</t>
  </si>
  <si>
    <t xml:space="preserve">Pasta polirna proxyt RDA 36, medium 55ml </t>
  </si>
  <si>
    <t xml:space="preserve">Prophyflex prah mint a80 x 15 g </t>
  </si>
  <si>
    <t>Pasta polirna proxyt RDA 7 fina, 55 ml</t>
  </si>
  <si>
    <t>Pasta polirna proxyt RDA 83 froba 55ml</t>
  </si>
  <si>
    <t>Prah za čiščenje zob na osnovi natrijevega bikarbonata, neabraziven, pakiranje plastenka 1x300 g, lemon</t>
  </si>
  <si>
    <t>SESALCI</t>
  </si>
  <si>
    <t xml:space="preserve">Kirurški sesalec,velik, univerzalni, plastični z zaobljenimi robovi  concorde 16mm a10 </t>
  </si>
  <si>
    <t>Sesalec za slino, plastičen, dolžina min 15cm, iz svetlega prozornega materiala, fleksibilen, s kapico ki se ne snema</t>
  </si>
  <si>
    <t>SLINČKI IN KOZARČKI</t>
  </si>
  <si>
    <t>Podbradniki za 1x uporabo, mali plastificirani z zavihkom-žepkom in trakom za zavezovanje, zloženi 40x50, kot npr. Mepotrec a100</t>
  </si>
  <si>
    <t>Kozarčki pvc 1,6 dcl a 100</t>
  </si>
  <si>
    <t>ČISTILA</t>
  </si>
  <si>
    <t>Sprej za podmazovanje in prebrizgavanje nasadnih instrumentov, kot npr. Kavo sprej, z nastavki za prebrizgavanje</t>
  </si>
  <si>
    <t>Tekočina koncentrirana za razkuževanje in čiščenje vrtečih instrumentov z antikorozivnim sredstvom kot npr. DURR 212 a 1000 ml ali enakovredna</t>
  </si>
  <si>
    <t>Tekočina za dezinfekcijo odtisov, DURR dental, MD520, a2,5L</t>
  </si>
  <si>
    <t>Čistilo, ki odstranjuje madeže in ne povzroča razbarvanj ali poškodb skaya zobozdravstvenega stola z razpršilcem a500ml</t>
  </si>
  <si>
    <t>Tekočina (gel) za dezinfekcijo in razkuževanje aspiratorja v stroju Kavo kot npr. Dekaseptol</t>
  </si>
  <si>
    <t>Tekočina, koncentrirana za dezinfekcijo instrumentov in svedrov v UZ čistilcu, kot npr. DURR 220 ali enakovredna</t>
  </si>
  <si>
    <t>Medeninasta ščetka za čiščenje svedrov</t>
  </si>
  <si>
    <t>Igle za karpule 0,3 x 12 mm in 0,3 x 16 mm; a100</t>
  </si>
  <si>
    <t>Papir povoščeni za mešanje materialov/ nedrseč odporen proti obrabi blok cca 7 *6 cm 60 listni</t>
  </si>
  <si>
    <t>Papir povoščeni za mešanje materialov/ nedrseč odporen proti obrabi povezani blok cca 12 * 18 cm 35 listni</t>
  </si>
  <si>
    <t>Amalgam separator za stroj Kavo</t>
  </si>
  <si>
    <t xml:space="preserve">Dispenzer za staničevinske svaljke, iz polikarbonata, dovoljena sterilizacija v avtoklavu, velikost v 10 x š 4,8x d 13,4 </t>
  </si>
  <si>
    <t>Set za beljenje zob</t>
  </si>
  <si>
    <t>Urinski HCG test (25 IU/L, testna ploščica</t>
  </si>
  <si>
    <t>Test za dokazovanje antigenov rota/adenovirusov v blatu, testna ploščica</t>
  </si>
  <si>
    <t>Test za dokazovanje antigena streptokoka skupine A+kontrola kvalitete,testna ploščica</t>
  </si>
  <si>
    <t>Test za določanje okultne krvi v blatu</t>
  </si>
  <si>
    <t>Test za določanje infekcijske mononukleoze</t>
  </si>
  <si>
    <t>Testni lističi krvnega sladkorja za aparat Contour next a 50 testov</t>
  </si>
  <si>
    <t>Testni lističi krvnega sladkorja za aparat Freestyle a 50 testov</t>
  </si>
  <si>
    <t>Troponin, testne ploščice a 30</t>
  </si>
  <si>
    <t>STERILNA PARAFINSKA OBLOGA V OBLIKI GAZE (100% BOMBAŽ), NAMENJENA ZA OSKRBO SECERNIRAJOČIH RAN, KER PREPREČUJE SPRIJEMANJE IZLOČKA S SEKUNDARNO OBLOGO, VEL. 10X10CM</t>
  </si>
  <si>
    <t>NELEPLJIVA STERILNA MREŽICA IZ MONOFILAMENTNIH VISKOZNIH VLAKEN IMPREGNIRANIH Z 10% RAZTOPINO POVIDON JODIDA, 10X10 CM</t>
  </si>
  <si>
    <t>TRAKCI, OJAČANI, ZA BREZŠIVNO ZAPIRANJE RAN, IZDELANI IZ POROZNEGA NETKANEGA MATERIALA, DODATNO OJAČANI Z VZDOLŽNIMI NITKAMI , STERILNI, DIM. 6X 75MM, 3 TRAKOVI V VREČKI</t>
  </si>
  <si>
    <t>VREČKA</t>
  </si>
  <si>
    <t>TRAKCI OJAČANI ZA BREZŠIVNO ZAPIRANJE RAN IZDELANI IZ POROZNEGA NETKANEGA MATERIALA, DODATNO OJAČANI Z VZDOLŽNIMI NITKAMI , STERILNI, DIM. 3X 75MM, 5 TRAKOV V VREČKI</t>
  </si>
  <si>
    <t>FIZIOLOŠKA RAZTOPINA 0,9% NACL  ZA IZPIRANJE, 500ML PLASTENKA</t>
  </si>
  <si>
    <t>FIZIOLOŠKA RAZTOPINA 0,9% NACL  ZA IZPIRANJE, 1000ML PLASTENKA</t>
  </si>
  <si>
    <t>PARAFINSKA MREŽICA Z DODANIM ANTISEPTIKOM S ŠIROKIM SPEKTROM DELOVANJA (0,5 % KLOHEKSIDIN), ZA PREPREČEVANJE OKUŽB, SE NE LEPI NA RANO 10X10 CM</t>
  </si>
  <si>
    <t>NARAVNO OLJE IZ KOMBINACIJE IZVLEČKA DREVESA NEEM (AZADIRACHTA INDICA) IN ŠENTJANŽEVKE (HYPERICUM PERFORATUM), LAHKO SE UPORABLJA V VSEH FAZAH CELJENJA RANE, STEKLENICA 100ML, SPREJ NASTAVEK</t>
  </si>
  <si>
    <t>MEDICINSKA GAZA PREPOJENA Z GELOM IZ KOMBINACIJE IZVLEČKA DREVESA NEEM (AZADIRACHTA INDICA) IN ŠENTJANŽEVKE (HYPERICUM PERFORATUM), LAHKO SE UPORABLJA V VSEH FAZAH CELJENJA RANE, 10X10CM</t>
  </si>
  <si>
    <t>STERILNA VODA ZA IZPIRANJE RAN, VSEBUJE 0,1% BETAINA IN 0,1% POLIHEKSANIDA. ZNIŽA POVRŠINSKO NAPETOST MED VODNO RAZTOPINO IN POVRŠINO RANE TER S TEM OMOGOČA UNIČENJE BIOFILMA 350ML</t>
  </si>
  <si>
    <t>GEL ZA RANE, VSEBUJE 0,1% BETAINA IN 0,1% POLIHEKSANIDA. ZNIŽA POVRŠINSKO NAPETOST MED VODNO RAZTOPINO IN POVRŠINO RANE TER S TEM OMOGOČA UNIČENJE BIOFILMA, TEŽA 30 ML</t>
  </si>
  <si>
    <t xml:space="preserve">OBLOGA - MREŽICA PREVELEČENA Z VISOKO HIDROFOBNIM DERIVATOM MAŠČOBNE KISLINE DACC, KI NEPOVRATNO VEŽE IN DEAKTIVIRA PATOGENE ORGANIZME V RANI.  ZA ZDRAVLJENJE IN PREPREČEVANJE INFEKCIJE RANE. 7CM X 9 CM
</t>
  </si>
  <si>
    <t xml:space="preserve">OBLOGA - MREŽICA PREVELEČENA Z VISOKO HIDROFOBNIM DERIVATOM MAŠČOBNE KISLINE DACC, KI NEPOVRATNO VEŽE IN DEAKTIVIRA PATOGENE ORGANIZME V RANI.  ZA INFICIRANE RANE. 4CM X 6 CM
</t>
  </si>
  <si>
    <t>100% MEDICINSKI MED V TUBI, 25G</t>
  </si>
  <si>
    <t>ALGINATNE OBLOGE ZA RANE, KI IZLOČAJO MOČNO DO ZMERNO. NA RANI LAHKO OSTANE DO 7 DNI. VISOKA VPOJNOST. KOMBINACIJA 85% KALCIJEVEGA ALGINATA IN 15% HIDROKOLOIDA ZAGOTAVLJA VERTIKALNO VPOJNOST IZLOČKA, PREPREČUJE ZATEKANJE IZLOČKA IN MACERACIJO,  10X10CM</t>
  </si>
  <si>
    <t>NELEPLJIVE OBLOGE IZ TRIDIMENZIONALNE PENE (3-D), PREVLEČENE S POL PREPUSTNIM FILMOM. OBLOGA IZLOČKE ZADRŽUJE LOKALNO, IMA ZAVARJENE ROBOVE. NA RANI LAHKO OSTANE DO 7 DNI, OBVLADOVANJE IZLOČKA NAJMANJ 2,14G/CM2/24H, POD KOMPRESIJSKIM POVOJEM 0,86G/CM2, 10X10CM</t>
  </si>
  <si>
    <t>NELEPLJIVA STERILNA VAZELINSKA MREŽICA IZ MONOFILAMENTNIH VISKOZNIH VLAKEN IMPREGNIRANIH Z 10% RAZTOPINO POVIDON JODIDA, 9.5X9,5 CM</t>
  </si>
  <si>
    <t>ANTISEPTIČNA PARAFINSKA MREŽICA Z 0,5% KLORHEKSIDINOM, S ŠIROKIM SPEKTROM DELOVANJA,  STERILNA, DIM. 10X10CM</t>
  </si>
  <si>
    <t>ANTISEPTIČNA PARAFINSKA MREŽICA Z 0,5% KLORHEKSIDINOM,  S ŠIROKIM SPEKTROM DELOVANJA, STERILNA, DIM. 15 X 20 CM</t>
  </si>
  <si>
    <t>HIDROKOLOIDEN GEL, SESTAVLJEN IZ KOMBINACIJE HIDROGELNE OSNOVE V HIDROKOLOIDNIH PRAŠKIH. SESTAVA: NATRIJKARBOKSIMETIL CELULOZA,  PEKTIN, PROPILEN GLIKON IN VODA, 15G</t>
  </si>
  <si>
    <t>POLIURETANSKA TRANSPARENTNA MREŽICA Z MEHKIM SILIKONOM NA ENI STRANI, MREŽICA SE NE LEPI NA RANO IN NE POŠKODUJE OKOLNE KOŽE, 10-12X15-18 CM</t>
  </si>
  <si>
    <t>VAZELINSKA NELEPLJIVA KONTAKTNA MREŽICA IZ REDKO TKANE BOMBAŽNE TKANINE,IMPREGNIRANA Z NEVTRALNIM MAZILOM,KI SE NE SPERE TUDI NE PRI MOČNEM IZLOČANJU IZ RANE,10X20CM</t>
  </si>
  <si>
    <t>KALCIJEVA ALGINATNA OBLOGA BREZ CMC, SESTAVLJENA IZ KALCIJEVIH ALGINATNIH VLAKEN TIPA 1.  ALGINATNA VLAKNA VSEBUJEJO  60% MANURONSKE IN 40% GULURONSKE KISLINE. STERILIZIRANI Z GAMMA ŽARČENJEM PO SMERNICAH DIN EN ISO 11137 , DEL 1-3. OBLOGA OB STIKU Z IZLOČKOM TVORI GEL, KI V RANI NE PUŠČA DELCEV IN SE GA ODSTRANI V ENEM KOSU. NA RANI LAHKO OSTANE DO 7DNI. 10X20 CM.</t>
  </si>
  <si>
    <t>VPOJNA GAZA IZ 100 % BOMBAŽA, 20 NITNA, STERILNA, POSAMIČNO PAKIRANA V SETU PAPIR/FOLIJA 0,2M2</t>
  </si>
  <si>
    <t xml:space="preserve">VPOJNA GAZA IZ 100 % BOMBAŽ, 20 NITNA, STERILNA, POSAMIČNO PAKIRANA V SETU PAPIR/FOLIJA 0,4M2 </t>
  </si>
  <si>
    <t>GAZA, 20 NITNA HIDOFILNA BELJENA BOMBAŽNA TKANINA,STERILNA, POSAMIČNO PAKIRANA, 0,8 M2</t>
  </si>
  <si>
    <t>CELULOZNA VATA, BELJENA STANIČEVINA, ZA HIGIENSKE NAMENE, PAKIRANO A 2,5KG</t>
  </si>
  <si>
    <t>CELULOZNA VATA, BELJENA STANIČEVINA, ZA HIGIENSKE NAMENE, 1 KG</t>
  </si>
  <si>
    <t>VATA SANITETNA BOMBAŽNA, BELJENA CIKCAK A 100G</t>
  </si>
  <si>
    <t>STERILIZIRAN TKAN TRAK ZVIT V ROLICO, IZ GAZE, STERILNA TAMPONADA, 1CM X 10 M</t>
  </si>
  <si>
    <t>OBLOGA ZA RANE IZ NETKANEGA MATERIALA, 10 X 10 CM, VISOKO VPOJNA, VEČPLASTNA, NA ZGORNJI STRANI TEKOČINSKA ZAPORA, VISOKO VPOJNO JEDRO, VPOJNOST PO CELOTNI OBLOGI, BREZ ROBOV,NESTERILNA</t>
  </si>
  <si>
    <t>VPOJNA OBLOGA ZA RANE Z OBILNIM IZLOČANJEM, JEDRO IZ 100% BELJENE BOMBAŽNE VATE, OVOJNINA IZ BELJENE GAZE, NESTERILNA, DIM. 15 X 10</t>
  </si>
  <si>
    <t>VPOJNA OBLOGA ZA RANE Z OBILNIM IZLOČANJEM, JEDRO IZ 100% BELJENE BOMBAŽNE VATE, OVOJNINA IZ BELJENE GAZE, NESTERILNA, DIM. 25 X 15</t>
  </si>
  <si>
    <t>KOMPRESE IZ NETKANE VLAKNOVINE, VISOKOVPOJNE, VPOJNO JEDRO JE IZ VEČSLOJNE NETKANE VLAKNOVINE, SESTAVE 70%VISKOZE,30%POLIESTRA-DEBELINE 340-350G/M2, S TEKOČINSKO ZAPORO, 10 CM X 20 CM, STERILNE, 1 KOS V SETU</t>
  </si>
  <si>
    <t>SET</t>
  </si>
  <si>
    <t>TAMPON IZ NTK VLAKNOVINE ŠT. 2 V OBLIKI KROGLICE S SILIKONSKO GUMICO, GRAMATURA 30, NESTERILEN, PAKIRANO MAX. PO 100 KOSOV, ODPRTA DIM. 13X15CM</t>
  </si>
  <si>
    <t>TAMPONI IZ GAZE ŠT. 2,20 NITNI, V OBLIKI KROGLICE, NESTERILNI, S SILIKONSKO GUMICO,  BREZ KONTRASTNE NITKE, BREZ LATEXA</t>
  </si>
  <si>
    <t>TAMPON IZ NM, BREZ KONTRASTNE NITKE, S SILIKONSKO GUMICO, BREZ LATEKSA, NESTERILEN, ŠT 3, 70 % VISKOZE,30%POLIESTER, 30G/M2</t>
  </si>
  <si>
    <t>TAMPONI IZ GAZE ŠT. 3, NESTERILNI S SILIKONSKO GUMICO, Z DVOJNIM VPOJNIM DNOM (NA MESTU, KJER TAMPON VPIJA STA DVA SLOJA KOMPRESE), BREZ KONTRASTNE NITKE, BREZ LATEXA</t>
  </si>
  <si>
    <t>KOMPRESA IZ GAZE, 12 SL, 17 DO 20 NITNA, BREZ KONTRASTNE NITKE, 100% BOMBAŽ, NESTERILNA, DIMENZIJA 5 X 5CM, PAKIRANA PO 100 KOS NA ZAVITEK</t>
  </si>
  <si>
    <t>KOMPRESA IZ GAZE, 7,5 X 7,5 CM, 12 SLOJNA, 17 NITI VPOJNA, MEHKA, NEŽNA, NE DRAŽI KOŽE</t>
  </si>
  <si>
    <t>KOMPRESA IZ GAZE, 10 X 10 CM, 12 SLOJNA, 17 NITI VPOJNA, MEHKA, NEŽNA, NE DRAŽI KOŽE</t>
  </si>
  <si>
    <t>KOMPRESA IZ NETKANE VLAKNOVINE, 5 X 5 CM, 6 SLOJNA, VPOJNA, MEHKA, NEŽNA, NE DRAŽI KOŽE, V SESTAVI 70% VISKOZA IN 30% POLIESTER (+/- 5%), 2 KOS V SETU, STERILNA</t>
  </si>
  <si>
    <t>KOMPRESE/ZLOŽENCI IZ NETKANEGA MATERIALA, DEBELINE 30G/M2, 6-SLOJNE, BREZ KONTRASTNE NITKE, NESTERILNE, 5 CM X 5 CM  70 % VISKOZE,30%POLIESTER,</t>
  </si>
  <si>
    <t>KOMPRESE/ZLOŽENCI IZ NETKANEGA MATERIALA, DEBELINE 30G/M2, 6-SLOJNE, BREZ KONTRASTNE NITKE, NESTERILNE, 7,5 CM X 7,5 CM  70 % VISKOZE,30%POLIESTER,</t>
  </si>
  <si>
    <t>KOMPRESE/ZLOŽENCI IZ NETKANEGA MATERIALA, DEBELINE 30G/M2, 6-SLOJNE, BREZ KONTRASTNE NITKE, NESTERILNE, 10 CM X 10 CM  70 % VISKOZE,30%POLIESTER,</t>
  </si>
  <si>
    <t>KOMPRESA OČESNA, VEČSLOJNA, IZDELANA IZ GAZE IN VATE TER ALUMINIZIRANE VLAKNOVINE, PREMERA 6 CM, A 1 KOMPRESA V SETU PAPIR/FOLIJA, (POSAMIČNO PAKIRANA), STERILNA</t>
  </si>
  <si>
    <t>POVOJ ELASTIČNI, Z RAZTEGLJIVOSTJO 160%, REDKEJE TKAN, MEHAK, PROŽEN IN NEŽEN, NE DRAŽI KOŽE, MOŽNOST STERLILIZACIJE, 4 X 4 M</t>
  </si>
  <si>
    <t>POVOJ ELASTIČNI, Z RAZTEGLJIVOSTJO 160%, REDKEJE TKAN, MEHAK, PROŽEN IN NEŽEN, NE DRAŽI KOŽE, MOŽNOST STERLILIZACIJE, 6 X 4 M</t>
  </si>
  <si>
    <t>POVOJ ELASTIČNI, Z RAZTEGLJIVOSTJO 160%, REDKEJE TKAN, MEHAK, PROŽEN IN NEŽEN, NE DRAŽI KOŽE, MOŽNOST STERLILIZACIJE, 8 X 4 M</t>
  </si>
  <si>
    <t>POVOJ ELASTIČNI, Z RAZTEGLJIVOSTJO 160%, REDKEJE TKAN, MEHAK, PROŽEN IN NEŽEN, NE DRAŽI KOŽE, MOŽNOST STERLILIZACIJE, 10 X 4 M</t>
  </si>
  <si>
    <t>POVOJ ELASTIČNI, Z RAZTEGLJIVOSTJO 160%, REDKEJE TKAN, MEHAK, PROŽEN IN NEŽEN, NE DRAŽI KOŽE, MOŽNOST STERLILIZACIJE, 12 X 4 M</t>
  </si>
  <si>
    <t>SAMOSPRIJEMLJIV POVOJ IZ POROZNEGA NETKANEGA POLIESTERSKEGA MATERIALA Z VLAKNI POLIESTERSKEGA URETANA, PREKRIT Z VEZIVNO SNOVJO, SE LEPI SAM NASE IN NE NA KOŽO ALI DLAKE, 5 CM X 4,6 M, KOŽNE BARVE, LATEKS FREE</t>
  </si>
  <si>
    <t>POVOJ ELASTIČNI, 110-120% ELASTIČNOST, VSAK POSEBEJ PAKIRAN V FOLIJO, SESTAVA BOMBAŽ, VISKOZA, POLIAMID, 8CM X 4M</t>
  </si>
  <si>
    <t>POVOJ BOMBAŽNI KREP, 100% BOMBAŽ Z DODATKOM ELASTINA, 130% ELASTIČNOST,V BARVI KOŽE, POSAMIČNO PAKIRAN V FOLIJO, MEHKI IN PRIJETNI ZA KOŽO, 6 X 10, PREMER ZVITEGA POVOJA NE SME PRESEGATI 60 MM</t>
  </si>
  <si>
    <t>POVOJ BOMBAŽNI KREP, 100% BOMBAŽ Z DODATKOM ELASTINA, 130% ELASTIČNOST,V BARVI KOŽE, POSAMIČNO PAKIRAN V FOLIJO, MEHKI IN PRIJETNI ZA KOŽO, 8 X 10, PREMER ZVITEGA POVOJA NE SME PRESEGATI 60 MM</t>
  </si>
  <si>
    <t>POVOJ BOMBAŽNI KREP, 100% BOMBAŽ Z DODATKOM ELASTINA, 130% ELASTIČNOST,V BARVI KOŽE, POSAMIČNO PAKIRAN V FOLIJO, MEHKI IN PRIJETNI ZA KOŽO, 12 X 10, PREMER ZVITEGA POVOJA NE SME PRESEGATI 60 MM</t>
  </si>
  <si>
    <t>RUTA TRIKOTNA IZ NEBELJENE, MEHKE, BOMBAŽNE VLAKNOVINE ZA IMOBILIZACIJO UDOV , POSAMIČNO PAKIRANA, 140 X 100X 100CM</t>
  </si>
  <si>
    <t>MREŽICA ZA PRITRDITEV OBVEZILNEGA MATERIALA, IZDELANA IZ MEŠANICE POLIAMIDA IN POLIURETANA, LATEX FREE,DOLŽINA 25M, ŠT. 3</t>
  </si>
  <si>
    <t>MREŽICA ZA PRITRDITEV OBVEZILNEGA MATERIALA, IZDELANA IZ MEŠANICE POLIAMIDA IN POLIURETANA, LATEX FREE,DOLŽINA 25M, ŠT. 5</t>
  </si>
  <si>
    <t>MEHAK KIRURŠKI LEPILNI TRAK, ZELO PRILAGODLJIV, POROZEN,  ZRAČEN, NA ZAŠČITNEM PAPIRJU, HIPOALERGENO, KOŽI PRIJAZNO LEPILO, NAMENJEN ZA LEPLJENJE IN PREKRIVANJE KIRURŠKIH PREVEZ, 10CM X 10M</t>
  </si>
  <si>
    <t>PAPIRNAT LEPILNI TRAK IZ VLAKNOVINE IN VISKOZE S HIPOALERGENIMLEPILOM ZA UPORABO PRI NEPOŠKODOVANI KOŽI IN ZA PRITRDITEV SANITETNEGA MATERIALA, TRAK JE NA NAVIJALCU, 1,25CM X 9,1M</t>
  </si>
  <si>
    <t>PAPIRNAT LEPILNI TRAK IZ VLAKNOVINE IN VISKOZE S HIPOALERGENIM LEPILOM ZA UPORABO PRI NEPOŠKODOVANI KOŽI IN ZA PRITRDITEV SANITETNEGA MATERIALA, TRAK JE NA NAVIJALCU, 2,5 X 9,1M</t>
  </si>
  <si>
    <t>PAPIRNAT LEPILNI TRAK IZ VLAKNOVINE IN VISKOZE S HIPOALERGENIM LEPILOM ZA UPORABO PRI NEPOŠKODOVANI KOŽI IN ZA PRITRDITEV SANITETNEGA MATERIALA, TRAK JE NA NAVIJALCU, 5,0 X 9,1M</t>
  </si>
  <si>
    <t>FIKSATOR ZA I.V. KANILE  Z PROZORNIM FILMOM ZA KONTROLO VBODNEGA MESTA , DIMENZIJE 7,5 X 6CM</t>
  </si>
  <si>
    <t>SAMOLEPILNI STERILNI OBLIŽ ZA PRIMARNO IN SEKUNDARNO PREKRIVANJE KIRURŠKIH IN TRAUMATSKIH RAN, RAN Z MALO ALI ZMERNIM IZCEDKOM, VPOJNA BLAZINICA SE NE LEPI NA RANO, OBLIŽ JE MEHEK, PRILAGODLJIV IN ZRAČEN, 5 CM X 7 CM.</t>
  </si>
  <si>
    <t>SAMOLEPILNI STERILNI OBLIŽ ZA PRIMARNO IN SEKUNDARNO PREKRIVANJE KIRURŠKIH IN TRAUMATSKIH RAN, RAN Z MALO ALI ZMERNIM IZCEDKOM, VPOJNA BLAZINICA SE NE LEPI NA RANO, OBLIŽ JE MEHEK, PRILAGODLJIV IN ZRAČEN, 10 CM X 8CM</t>
  </si>
  <si>
    <t>SAMOLEPILNI STERILNI OBLIŽ ZA PRIMARNO IN SEKUNDARNO PREKRIVANJE KIRURŠKIH IN TRAUMATSKIH RAN, RAN Z MALO ALI ZMERNIM IZCEDKOM, VPOJNA BLAZINICA SE NE LEPI NA RANO, OBLIŽ JE MEHEK, PRILAGODLJIV IN ZRAČEN, 15 CM X 8CM</t>
  </si>
  <si>
    <t>SAMOLEPILNI STERILNI OBLIŽ ZA PRIMARNO IN SEKUNDARNO PREKRIVANJE KIRURŠKIH IN TRAUMATSKIH RAN, RAN Z MALO ALI ZMERNIM IZCEDKOM, VPOJNA BLAZINICA SE NE LEPI NA RANO, OBLIŽ JE MEHEK, PRILAGODLJIV IN ZRAČEN, 20 X10CM</t>
  </si>
  <si>
    <t>SAMOLEPILNI STERILNI OBLIŽ ZA PRIMARNO IN SEKUNDARNO PREKRIVANJE KIRURŠKIH IN TRAUMATSKIH RAN, RAN Z MALO ALI ZMERNIM IZCEDKOM, VPOJNA BLAZINICA SE NE LEPI NA RANO, OBLIŽ JE MEHEK, PRILAGODLJIV IN ZRAČEN, 25 CM X 10CM</t>
  </si>
  <si>
    <t>SAMOLEPILNI STERILNI OBLIŽ ZA PRIMARNO IN SEKUNDARNO PREKRIVANJE KIRURŠKIH IN TRAUMATSKIH RAN, RAN Z MALO ALI ZMERNIM IZCEDKOM, VPOJNA BLAZINICA SE NE LEPI NA RANO, OBLIŽ JE MEHEK, PRILAGODLJIV IN ZRAČEN, 30 CM X 10CM</t>
  </si>
  <si>
    <t xml:space="preserve">ANTIMIKROBNI OBLIŽ PREVLEČEN Z VISOKO HIDROFOBNIM DERIVATOM MAŠČOBNE KISLINE DACC, KI NEPOVRATNO VEŽE IN DEAKTIVIRA PATOGENE ORGANIZME V RANI, 5CM X 7,2 CM
</t>
  </si>
  <si>
    <t>SET LIGATURA ZA POPEK, STERILNA</t>
  </si>
  <si>
    <t xml:space="preserve">STERILNI OBKLADKI ZA PRVO POMOČ PRI OPEKLINAH 1., 2., IN 3. ST, SESTAVA 96 % VODE, MELALEUCA, 1,03 % IZVLEČKA ČAJEVCA, EMULZIJA IN KONZERVANSI; 60CM X 40 CM </t>
  </si>
  <si>
    <t>STERILNI OBKLADKI ZA PRVO POMOČ PRI OPEKLINAH 1., 2., IN 3. ST, SESTAVA 96 % VODE, MELALEUCA, 1,03 % IZVLEČKA ČAJEVCA, EMULZIJA IN KONZERVANSI,  (ENAKOVREDNO BURNSHIELDN) DIM 20X 45</t>
  </si>
  <si>
    <t xml:space="preserve">STERILNI OBKLADKI ZA PRVO POMOČ PRI OPEKLINAH 1., 2., IN 3. ST, SESTAVA 96 % VODE, MELALEUCA, 1,03 % IZVLEČKA ČAJEVCA, EMULZIJA IN KONZERVANSI; 20CM X 20 CM </t>
  </si>
  <si>
    <t>STERILNI OBKLADKI ZA PRVO POMOČ PRI OPEKLINAH 1., 2. IN 3. ST., SESTAVA 96% VODE, MELALEUCA, 1,03% IZVLEČKA ČAJEVCA, EMULZIJA IN KONZERVANSI, 10CM X 10CM</t>
  </si>
  <si>
    <t>KIRURŠKI MEHAK TRAK  IZ VLAKNOVINE IZ POLIESTRA POROZEN, ZRAČEN, ZA LEPLJENJE IN PREKRIVANJE KIRURŠKIH PREVEZ, OBLOG, 30 X 10 CM</t>
  </si>
  <si>
    <t>MEHAK KIRURŠKI LEPILNIM TRAK  ZELO PRILAGODLJIV, POROZEN ,ZRAČEN, NA ZAŠČITNEM PAPIRJU, HIPOALERGENO, KOŽI PRIJAZNO LEPILO, NAMENJEN ZA LEPLJENJE IN PREKRIVANJE KIRURŠKIH PREVEZ, DIMENZIJE 30CM X 10M</t>
  </si>
  <si>
    <t>PROZOREN ELASTIČEN POLIURETANSKI FILM V ROLI (NESTERILEN), 10CM X 10M, ENOSTAVNO REZANJE ZAGOTAVLJA PRILAGAJANJE VELIKOSTI RANE, ZA ZAŠČITO OGROŽENE KOŽE IN PREVENCIJO DEKUBITUSA, ZARADI LAŽJE APLIKACIJE IMA VRHNJI SLOJ PO DOLŽINI NELEPLJIV ROB</t>
  </si>
  <si>
    <t>TEKSTILNI TRAK Z LEPLJIVIM NANOSOM ZA PRITRDITEV CEVK, OBVEZILNEGA MATERIALA IN KATETROV 2CMX5M.</t>
  </si>
  <si>
    <r>
      <t xml:space="preserve">Test urinski 4-panelni MET(1000)/COC(300)/OPI(300)/THC(50), testna ploščica, </t>
    </r>
    <r>
      <rPr>
        <sz val="10"/>
        <rFont val="Arial CE"/>
        <family val="0"/>
      </rPr>
      <t>a=20 testov</t>
    </r>
  </si>
  <si>
    <t>Polirne gumice, univerzalne, vseh oblik in grobosti</t>
  </si>
  <si>
    <t>Polirne gumice za kompozit, vseh oblik, velikosti in grobosti</t>
  </si>
  <si>
    <t>polirne gumice za keramiko, vseh oblik, grobosti in velikosti</t>
  </si>
  <si>
    <t>Freze, za poliranje in obdelovanje protez, vseh oblik, grobosti in velikosti</t>
  </si>
  <si>
    <t>Demontažni karbidni svedri</t>
  </si>
  <si>
    <t>Svedri za separacijo korenin</t>
  </si>
  <si>
    <t>Karbidne rožice za odstranjevanje kariesa</t>
  </si>
  <si>
    <t>Karbidi za odstranjevanje amalgama</t>
  </si>
  <si>
    <t>Ščetke za profilakso</t>
  </si>
  <si>
    <t>Tissue trimmer, sveder za rezanje dlesni</t>
  </si>
  <si>
    <t>Sveder za širjenje koreninskih kanalov, kot. npr. xp endo shaper</t>
  </si>
  <si>
    <t>SKLOP 17:   TESTNI LISTIČI ZA KONTROLO KRVNEGA SLADKORJA</t>
  </si>
  <si>
    <t>PONUDNIK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</si>
</sst>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(* #,##0.00_);_(* \(#,##0.00\);_(* &quot;-&quot;??_);_(@_)"/>
    <numFmt numFmtId="173" formatCode="#,##0.00\ &quot;€&quot;"/>
    <numFmt numFmtId="174" formatCode="#,##0.00\ [$€-1]"/>
    <numFmt numFmtId="175" formatCode="#,##0.0000_ ;\-#,##0.0000\ "/>
    <numFmt numFmtId="176" formatCode="0.00000"/>
    <numFmt numFmtId="177" formatCode="#,##0.0000"/>
    <numFmt numFmtId="178" formatCode="_(* #,##0.00_);_(* \(#,##0.00\);_(* \-??_);_(@_)"/>
    <numFmt numFmtId="179" formatCode="0.0"/>
    <numFmt numFmtId="180" formatCode="0.0000"/>
    <numFmt numFmtId="181" formatCode="0.0%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00\ &quot;€&quot;"/>
    <numFmt numFmtId="186" formatCode="#,##0.0000\ [$€-1]"/>
    <numFmt numFmtId="187" formatCode="#,##0.000"/>
  </numFmts>
  <fonts count="94">
    <font>
      <sz val="10"/>
      <name val="Arial CE"/>
      <family val="0"/>
    </font>
    <font>
      <sz val="11"/>
      <color indexed="8"/>
      <name val="Calibri"/>
      <family val="2"/>
    </font>
    <font>
      <i/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sz val="9"/>
      <color indexed="8"/>
      <name val="Arial CE"/>
      <family val="2"/>
    </font>
    <font>
      <sz val="8.5"/>
      <name val="Arial CE"/>
      <family val="2"/>
    </font>
    <font>
      <sz val="8.5"/>
      <color indexed="8"/>
      <name val="Arial CE"/>
      <family val="2"/>
    </font>
    <font>
      <sz val="8"/>
      <name val="Arial CE"/>
      <family val="0"/>
    </font>
    <font>
      <sz val="10"/>
      <color indexed="8"/>
      <name val="Arial CE"/>
      <family val="2"/>
    </font>
    <font>
      <sz val="12"/>
      <name val="Arial CE"/>
      <family val="0"/>
    </font>
    <font>
      <sz val="14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name val="Arial CE"/>
      <family val="0"/>
    </font>
    <font>
      <b/>
      <sz val="9"/>
      <name val="Arial CE"/>
      <family val="0"/>
    </font>
    <font>
      <b/>
      <sz val="8.5"/>
      <name val="Arial CE"/>
      <family val="0"/>
    </font>
    <font>
      <sz val="11"/>
      <name val="Arial CE"/>
      <family val="0"/>
    </font>
    <font>
      <sz val="11"/>
      <color indexed="10"/>
      <name val="Arial CE"/>
      <family val="0"/>
    </font>
    <font>
      <sz val="12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 CE"/>
      <family val="0"/>
    </font>
    <font>
      <sz val="10"/>
      <color indexed="8"/>
      <name val="Arial"/>
      <family val="2"/>
    </font>
    <font>
      <strike/>
      <sz val="10"/>
      <name val="Arial CE"/>
      <family val="0"/>
    </font>
    <font>
      <sz val="14"/>
      <name val="Arial CE"/>
      <family val="2"/>
    </font>
    <font>
      <sz val="9"/>
      <name val="Arial"/>
      <family val="2"/>
    </font>
    <font>
      <strike/>
      <sz val="8.5"/>
      <name val="Arial CE"/>
      <family val="2"/>
    </font>
    <font>
      <sz val="8"/>
      <color indexed="10"/>
      <name val="Arial CE"/>
      <family val="0"/>
    </font>
    <font>
      <i/>
      <sz val="9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name val="Cambria"/>
      <family val="1"/>
    </font>
    <font>
      <b/>
      <sz val="16"/>
      <name val="Arial CE"/>
      <family val="0"/>
    </font>
    <font>
      <b/>
      <sz val="16"/>
      <name val="Arial"/>
      <family val="2"/>
    </font>
    <font>
      <sz val="16"/>
      <name val="Arial"/>
      <family val="2"/>
    </font>
    <font>
      <i/>
      <sz val="9"/>
      <name val="Calibri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 Unicode MS"/>
      <family val="2"/>
    </font>
    <font>
      <sz val="9"/>
      <name val="Arial Unicode MS"/>
      <family val="2"/>
    </font>
    <font>
      <strike/>
      <sz val="9"/>
      <name val="Cambria"/>
      <family val="1"/>
    </font>
    <font>
      <strike/>
      <sz val="10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"/>
      <family val="2"/>
    </font>
    <font>
      <strike/>
      <sz val="10"/>
      <color indexed="10"/>
      <name val="Cambria"/>
      <family val="1"/>
    </font>
    <font>
      <strike/>
      <sz val="9"/>
      <color indexed="10"/>
      <name val="Arial CE"/>
      <family val="0"/>
    </font>
    <font>
      <strike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rgb="FF222222"/>
      <name val="Arial"/>
      <family val="2"/>
    </font>
    <font>
      <strike/>
      <sz val="10"/>
      <color rgb="FFFF0000"/>
      <name val="Cambria"/>
      <family val="1"/>
    </font>
    <font>
      <strike/>
      <sz val="9"/>
      <color rgb="FFFF0000"/>
      <name val="Arial CE"/>
      <family val="0"/>
    </font>
    <font>
      <strike/>
      <sz val="10"/>
      <color rgb="FFFF0000"/>
      <name val="Arial CE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medium">
        <color indexed="8"/>
      </left>
      <right/>
      <top style="medium"/>
      <bottom style="medium"/>
    </border>
    <border>
      <left style="medium"/>
      <right style="medium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/>
      <bottom>
        <color indexed="63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74" fillId="21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9" fillId="22" borderId="0" applyNumberFormat="0" applyBorder="0" applyAlignment="0" applyProtection="0"/>
    <xf numFmtId="0" fontId="27" fillId="0" borderId="0">
      <alignment/>
      <protection/>
    </xf>
    <xf numFmtId="0" fontId="8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83" fillId="0" borderId="6" applyNumberFormat="0" applyFill="0" applyAlignment="0" applyProtection="0"/>
    <xf numFmtId="0" fontId="84" fillId="30" borderId="7" applyNumberFormat="0" applyAlignment="0" applyProtection="0"/>
    <xf numFmtId="0" fontId="85" fillId="21" borderId="8" applyNumberFormat="0" applyAlignment="0" applyProtection="0"/>
    <xf numFmtId="0" fontId="8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7" fillId="32" borderId="8" applyNumberFormat="0" applyAlignment="0" applyProtection="0"/>
    <xf numFmtId="0" fontId="88" fillId="0" borderId="9" applyNumberFormat="0" applyFill="0" applyAlignment="0" applyProtection="0"/>
  </cellStyleXfs>
  <cellXfs count="63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4" fillId="0" borderId="12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4" fillId="33" borderId="14" xfId="0" applyFont="1" applyFill="1" applyBorder="1" applyAlignment="1" applyProtection="1">
      <alignment/>
      <protection hidden="1"/>
    </xf>
    <xf numFmtId="0" fontId="4" fillId="33" borderId="14" xfId="0" applyFont="1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Fill="1" applyBorder="1" applyAlignment="1" applyProtection="1">
      <alignment/>
      <protection hidden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7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wrapText="1"/>
    </xf>
    <xf numFmtId="0" fontId="4" fillId="0" borderId="19" xfId="0" applyFont="1" applyFill="1" applyBorder="1" applyAlignment="1" applyProtection="1">
      <alignment horizontal="right"/>
      <protection hidden="1"/>
    </xf>
    <xf numFmtId="0" fontId="4" fillId="0" borderId="19" xfId="0" applyFont="1" applyFill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7" xfId="0" applyFont="1" applyBorder="1" applyAlignment="1" applyProtection="1">
      <alignment/>
      <protection hidden="1"/>
    </xf>
    <xf numFmtId="0" fontId="7" fillId="0" borderId="21" xfId="0" applyFont="1" applyBorder="1" applyAlignment="1" applyProtection="1">
      <alignment/>
      <protection hidden="1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left"/>
    </xf>
    <xf numFmtId="1" fontId="5" fillId="0" borderId="10" xfId="0" applyNumberFormat="1" applyFont="1" applyBorder="1" applyAlignment="1">
      <alignment/>
    </xf>
    <xf numFmtId="1" fontId="5" fillId="0" borderId="2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wrapText="1"/>
    </xf>
    <xf numFmtId="0" fontId="0" fillId="0" borderId="13" xfId="0" applyBorder="1" applyAlignment="1">
      <alignment wrapText="1"/>
    </xf>
    <xf numFmtId="0" fontId="5" fillId="0" borderId="20" xfId="0" applyFont="1" applyBorder="1" applyAlignment="1">
      <alignment horizontal="left"/>
    </xf>
    <xf numFmtId="0" fontId="6" fillId="34" borderId="22" xfId="0" applyFont="1" applyFill="1" applyBorder="1" applyAlignment="1" applyProtection="1">
      <alignment horizontal="center"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6" fillId="34" borderId="23" xfId="0" applyFont="1" applyFill="1" applyBorder="1" applyAlignment="1" applyProtection="1">
      <alignment horizontal="center" wrapText="1"/>
      <protection hidden="1"/>
    </xf>
    <xf numFmtId="0" fontId="6" fillId="34" borderId="23" xfId="0" applyFont="1" applyFill="1" applyBorder="1" applyAlignment="1" applyProtection="1">
      <alignment horizontal="center"/>
      <protection hidden="1"/>
    </xf>
    <xf numFmtId="0" fontId="6" fillId="34" borderId="23" xfId="0" applyFont="1" applyFill="1" applyBorder="1" applyAlignment="1" applyProtection="1">
      <alignment/>
      <protection hidden="1"/>
    </xf>
    <xf numFmtId="0" fontId="6" fillId="34" borderId="24" xfId="0" applyFont="1" applyFill="1" applyBorder="1" applyAlignment="1" applyProtection="1">
      <alignment horizontal="center"/>
      <protection hidden="1"/>
    </xf>
    <xf numFmtId="0" fontId="4" fillId="0" borderId="25" xfId="0" applyFont="1" applyBorder="1" applyAlignment="1" applyProtection="1">
      <alignment/>
      <protection hidden="1"/>
    </xf>
    <xf numFmtId="0" fontId="7" fillId="0" borderId="25" xfId="0" applyFont="1" applyBorder="1" applyAlignment="1">
      <alignment wrapText="1"/>
    </xf>
    <xf numFmtId="0" fontId="7" fillId="0" borderId="25" xfId="0" applyFont="1" applyBorder="1" applyAlignment="1">
      <alignment/>
    </xf>
    <xf numFmtId="0" fontId="7" fillId="0" borderId="26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10" fillId="33" borderId="10" xfId="0" applyFont="1" applyFill="1" applyBorder="1" applyAlignment="1" applyProtection="1">
      <alignment wrapText="1"/>
      <protection hidden="1"/>
    </xf>
    <xf numFmtId="0" fontId="10" fillId="33" borderId="11" xfId="0" applyFont="1" applyFill="1" applyBorder="1" applyAlignment="1" applyProtection="1">
      <alignment wrapText="1"/>
      <protection hidden="1"/>
    </xf>
    <xf numFmtId="0" fontId="5" fillId="0" borderId="11" xfId="0" applyFont="1" applyBorder="1" applyAlignment="1" applyProtection="1">
      <alignment horizontal="left"/>
      <protection hidden="1"/>
    </xf>
    <xf numFmtId="0" fontId="5" fillId="0" borderId="11" xfId="0" applyFont="1" applyBorder="1" applyAlignment="1" applyProtection="1">
      <alignment/>
      <protection hidden="1"/>
    </xf>
    <xf numFmtId="0" fontId="10" fillId="0" borderId="10" xfId="0" applyFont="1" applyBorder="1" applyAlignment="1" applyProtection="1">
      <alignment wrapText="1"/>
      <protection hidden="1"/>
    </xf>
    <xf numFmtId="3" fontId="5" fillId="0" borderId="11" xfId="0" applyNumberFormat="1" applyFont="1" applyBorder="1" applyAlignment="1" applyProtection="1">
      <alignment/>
      <protection hidden="1"/>
    </xf>
    <xf numFmtId="0" fontId="5" fillId="33" borderId="11" xfId="0" applyFont="1" applyFill="1" applyBorder="1" applyAlignment="1" applyProtection="1">
      <alignment horizontal="left"/>
      <protection hidden="1"/>
    </xf>
    <xf numFmtId="0" fontId="10" fillId="33" borderId="10" xfId="0" applyFont="1" applyFill="1" applyBorder="1" applyAlignment="1" applyProtection="1">
      <alignment wrapText="1"/>
      <protection hidden="1"/>
    </xf>
    <xf numFmtId="0" fontId="11" fillId="33" borderId="10" xfId="0" applyFont="1" applyFill="1" applyBorder="1" applyAlignment="1" applyProtection="1">
      <alignment wrapText="1"/>
      <protection hidden="1"/>
    </xf>
    <xf numFmtId="0" fontId="10" fillId="33" borderId="0" xfId="0" applyFont="1" applyFill="1" applyAlignment="1" applyProtection="1">
      <alignment wrapText="1"/>
      <protection hidden="1"/>
    </xf>
    <xf numFmtId="0" fontId="5" fillId="0" borderId="11" xfId="0" applyFont="1" applyBorder="1" applyAlignment="1" applyProtection="1">
      <alignment horizontal="left"/>
      <protection hidden="1"/>
    </xf>
    <xf numFmtId="0" fontId="5" fillId="33" borderId="10" xfId="0" applyFont="1" applyFill="1" applyBorder="1" applyAlignment="1" applyProtection="1">
      <alignment/>
      <protection hidden="1"/>
    </xf>
    <xf numFmtId="0" fontId="5" fillId="33" borderId="11" xfId="0" applyFont="1" applyFill="1" applyBorder="1" applyAlignment="1" applyProtection="1">
      <alignment horizontal="left" wrapText="1"/>
      <protection hidden="1"/>
    </xf>
    <xf numFmtId="0" fontId="12" fillId="0" borderId="10" xfId="0" applyFont="1" applyBorder="1" applyAlignment="1" applyProtection="1">
      <alignment/>
      <protection hidden="1"/>
    </xf>
    <xf numFmtId="0" fontId="12" fillId="0" borderId="13" xfId="0" applyFont="1" applyBorder="1" applyAlignment="1" applyProtection="1">
      <alignment wrapText="1"/>
      <protection hidden="1"/>
    </xf>
    <xf numFmtId="0" fontId="12" fillId="0" borderId="10" xfId="0" applyFont="1" applyBorder="1" applyAlignment="1" applyProtection="1">
      <alignment horizontal="left"/>
      <protection hidden="1"/>
    </xf>
    <xf numFmtId="0" fontId="12" fillId="0" borderId="11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 wrapText="1"/>
      <protection hidden="1"/>
    </xf>
    <xf numFmtId="0" fontId="5" fillId="0" borderId="10" xfId="0" applyFont="1" applyBorder="1" applyAlignment="1" applyProtection="1">
      <alignment horizontal="left"/>
      <protection hidden="1"/>
    </xf>
    <xf numFmtId="0" fontId="5" fillId="33" borderId="10" xfId="0" applyFont="1" applyFill="1" applyBorder="1" applyAlignment="1" applyProtection="1">
      <alignment wrapText="1"/>
      <protection hidden="1"/>
    </xf>
    <xf numFmtId="0" fontId="5" fillId="33" borderId="10" xfId="0" applyFont="1" applyFill="1" applyBorder="1" applyAlignment="1" applyProtection="1">
      <alignment horizontal="left"/>
      <protection hidden="1"/>
    </xf>
    <xf numFmtId="0" fontId="5" fillId="33" borderId="11" xfId="0" applyFont="1" applyFill="1" applyBorder="1" applyAlignment="1" applyProtection="1">
      <alignment/>
      <protection hidden="1"/>
    </xf>
    <xf numFmtId="0" fontId="5" fillId="33" borderId="10" xfId="0" applyFont="1" applyFill="1" applyBorder="1" applyAlignment="1" applyProtection="1">
      <alignment wrapText="1"/>
      <protection hidden="1"/>
    </xf>
    <xf numFmtId="0" fontId="9" fillId="33" borderId="10" xfId="0" applyFont="1" applyFill="1" applyBorder="1" applyAlignment="1" applyProtection="1">
      <alignment wrapText="1"/>
      <protection hidden="1"/>
    </xf>
    <xf numFmtId="0" fontId="5" fillId="33" borderId="10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0" borderId="11" xfId="0" applyFont="1" applyBorder="1" applyAlignment="1" applyProtection="1">
      <alignment horizontal="right"/>
      <protection hidden="1"/>
    </xf>
    <xf numFmtId="0" fontId="5" fillId="0" borderId="20" xfId="0" applyFont="1" applyBorder="1" applyAlignment="1" applyProtection="1">
      <alignment/>
      <protection hidden="1"/>
    </xf>
    <xf numFmtId="0" fontId="5" fillId="0" borderId="13" xfId="0" applyFont="1" applyBorder="1" applyAlignment="1" applyProtection="1">
      <alignment wrapText="1"/>
      <protection hidden="1"/>
    </xf>
    <xf numFmtId="0" fontId="5" fillId="0" borderId="20" xfId="0" applyFont="1" applyBorder="1" applyAlignment="1" applyProtection="1">
      <alignment horizontal="left"/>
      <protection hidden="1"/>
    </xf>
    <xf numFmtId="0" fontId="5" fillId="0" borderId="10" xfId="0" applyFont="1" applyFill="1" applyBorder="1" applyAlignment="1" applyProtection="1">
      <alignment wrapText="1"/>
      <protection hidden="1"/>
    </xf>
    <xf numFmtId="0" fontId="5" fillId="0" borderId="10" xfId="0" applyFont="1" applyFill="1" applyBorder="1" applyAlignment="1" applyProtection="1">
      <alignment horizontal="left"/>
      <protection hidden="1"/>
    </xf>
    <xf numFmtId="0" fontId="5" fillId="33" borderId="20" xfId="0" applyFont="1" applyFill="1" applyBorder="1" applyAlignment="1" applyProtection="1">
      <alignment horizontal="left"/>
      <protection hidden="1"/>
    </xf>
    <xf numFmtId="0" fontId="5" fillId="0" borderId="18" xfId="0" applyFont="1" applyBorder="1" applyAlignment="1" applyProtection="1">
      <alignment wrapText="1"/>
      <protection hidden="1"/>
    </xf>
    <xf numFmtId="0" fontId="5" fillId="0" borderId="18" xfId="0" applyFont="1" applyBorder="1" applyAlignment="1" applyProtection="1">
      <alignment horizontal="left"/>
      <protection hidden="1"/>
    </xf>
    <xf numFmtId="0" fontId="0" fillId="33" borderId="10" xfId="0" applyFill="1" applyBorder="1" applyAlignment="1" applyProtection="1">
      <alignment wrapText="1"/>
      <protection hidden="1"/>
    </xf>
    <xf numFmtId="0" fontId="0" fillId="0" borderId="13" xfId="0" applyBorder="1" applyAlignment="1" applyProtection="1">
      <alignment wrapText="1"/>
      <protection hidden="1"/>
    </xf>
    <xf numFmtId="0" fontId="0" fillId="0" borderId="13" xfId="0" applyBorder="1" applyAlignment="1" applyProtection="1">
      <alignment horizontal="right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33" borderId="18" xfId="0" applyFont="1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right"/>
      <protection hidden="1"/>
    </xf>
    <xf numFmtId="0" fontId="0" fillId="0" borderId="18" xfId="0" applyFont="1" applyBorder="1" applyAlignment="1" applyProtection="1">
      <alignment horizontal="right"/>
      <protection hidden="1"/>
    </xf>
    <xf numFmtId="0" fontId="13" fillId="0" borderId="13" xfId="0" applyFont="1" applyBorder="1" applyAlignment="1" applyProtection="1">
      <alignment wrapText="1"/>
      <protection hidden="1"/>
    </xf>
    <xf numFmtId="0" fontId="13" fillId="0" borderId="10" xfId="0" applyFont="1" applyBorder="1" applyAlignment="1" applyProtection="1">
      <alignment wrapText="1"/>
      <protection hidden="1"/>
    </xf>
    <xf numFmtId="0" fontId="13" fillId="33" borderId="10" xfId="0" applyFont="1" applyFill="1" applyBorder="1" applyAlignment="1" applyProtection="1">
      <alignment wrapText="1"/>
      <protection hidden="1"/>
    </xf>
    <xf numFmtId="0" fontId="0" fillId="0" borderId="10" xfId="0" applyFill="1" applyBorder="1" applyAlignment="1" applyProtection="1">
      <alignment wrapText="1"/>
      <protection hidden="1"/>
    </xf>
    <xf numFmtId="0" fontId="0" fillId="0" borderId="10" xfId="0" applyFont="1" applyFill="1" applyBorder="1" applyAlignment="1" applyProtection="1">
      <alignment wrapText="1"/>
      <protection hidden="1"/>
    </xf>
    <xf numFmtId="0" fontId="0" fillId="0" borderId="0" xfId="0" applyFont="1" applyFill="1" applyAlignment="1" applyProtection="1">
      <alignment wrapText="1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33" borderId="10" xfId="0" applyFont="1" applyFill="1" applyBorder="1" applyAlignment="1" applyProtection="1">
      <alignment wrapText="1"/>
      <protection hidden="1"/>
    </xf>
    <xf numFmtId="0" fontId="0" fillId="33" borderId="10" xfId="0" applyFont="1" applyFill="1" applyBorder="1" applyAlignment="1" applyProtection="1">
      <alignment horizontal="left" wrapText="1"/>
      <protection hidden="1"/>
    </xf>
    <xf numFmtId="0" fontId="0" fillId="33" borderId="10" xfId="0" applyFill="1" applyBorder="1" applyAlignment="1" applyProtection="1">
      <alignment horizontal="left" wrapText="1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 wrapText="1"/>
      <protection hidden="1"/>
    </xf>
    <xf numFmtId="0" fontId="0" fillId="33" borderId="10" xfId="0" applyFont="1" applyFill="1" applyBorder="1" applyAlignment="1" applyProtection="1">
      <alignment wrapText="1"/>
      <protection hidden="1"/>
    </xf>
    <xf numFmtId="0" fontId="3" fillId="33" borderId="10" xfId="0" applyFont="1" applyFill="1" applyBorder="1" applyAlignment="1" applyProtection="1">
      <alignment wrapText="1"/>
      <protection hidden="1"/>
    </xf>
    <xf numFmtId="0" fontId="5" fillId="35" borderId="10" xfId="0" applyFont="1" applyFill="1" applyBorder="1" applyAlignment="1" applyProtection="1">
      <alignment/>
      <protection hidden="1"/>
    </xf>
    <xf numFmtId="0" fontId="10" fillId="35" borderId="10" xfId="0" applyFont="1" applyFill="1" applyBorder="1" applyAlignment="1" applyProtection="1">
      <alignment wrapText="1"/>
      <protection hidden="1"/>
    </xf>
    <xf numFmtId="0" fontId="10" fillId="35" borderId="11" xfId="0" applyFont="1" applyFill="1" applyBorder="1" applyAlignment="1" applyProtection="1">
      <alignment wrapText="1"/>
      <protection hidden="1"/>
    </xf>
    <xf numFmtId="0" fontId="5" fillId="35" borderId="11" xfId="0" applyFont="1" applyFill="1" applyBorder="1" applyAlignment="1" applyProtection="1">
      <alignment horizontal="left"/>
      <protection hidden="1"/>
    </xf>
    <xf numFmtId="3" fontId="5" fillId="35" borderId="11" xfId="0" applyNumberFormat="1" applyFont="1" applyFill="1" applyBorder="1" applyAlignment="1" applyProtection="1">
      <alignment/>
      <protection hidden="1"/>
    </xf>
    <xf numFmtId="0" fontId="5" fillId="35" borderId="11" xfId="0" applyFont="1" applyFill="1" applyBorder="1" applyAlignment="1" applyProtection="1">
      <alignment/>
      <protection hidden="1"/>
    </xf>
    <xf numFmtId="0" fontId="0" fillId="35" borderId="10" xfId="0" applyFill="1" applyBorder="1" applyAlignment="1" applyProtection="1">
      <alignment/>
      <protection hidden="1"/>
    </xf>
    <xf numFmtId="0" fontId="0" fillId="35" borderId="10" xfId="0" applyFill="1" applyBorder="1" applyAlignment="1" applyProtection="1">
      <alignment wrapText="1"/>
      <protection hidden="1"/>
    </xf>
    <xf numFmtId="0" fontId="0" fillId="35" borderId="10" xfId="0" applyFill="1" applyBorder="1" applyAlignment="1" applyProtection="1">
      <alignment horizontal="right"/>
      <protection hidden="1"/>
    </xf>
    <xf numFmtId="0" fontId="0" fillId="35" borderId="11" xfId="0" applyFont="1" applyFill="1" applyBorder="1" applyAlignment="1" applyProtection="1">
      <alignment/>
      <protection hidden="1"/>
    </xf>
    <xf numFmtId="0" fontId="0" fillId="35" borderId="10" xfId="0" applyFont="1" applyFill="1" applyBorder="1" applyAlignment="1" applyProtection="1">
      <alignment/>
      <protection hidden="1"/>
    </xf>
    <xf numFmtId="0" fontId="5" fillId="35" borderId="10" xfId="0" applyFont="1" applyFill="1" applyBorder="1" applyAlignment="1" applyProtection="1">
      <alignment wrapText="1"/>
      <protection hidden="1"/>
    </xf>
    <xf numFmtId="0" fontId="5" fillId="35" borderId="10" xfId="0" applyFont="1" applyFill="1" applyBorder="1" applyAlignment="1" applyProtection="1">
      <alignment horizontal="left"/>
      <protection hidden="1"/>
    </xf>
    <xf numFmtId="0" fontId="0" fillId="35" borderId="15" xfId="0" applyFill="1" applyBorder="1" applyAlignment="1" applyProtection="1">
      <alignment/>
      <protection hidden="1"/>
    </xf>
    <xf numFmtId="0" fontId="24" fillId="35" borderId="27" xfId="42" applyFont="1" applyFill="1" applyBorder="1" applyAlignment="1" applyProtection="1">
      <alignment horizontal="center"/>
      <protection hidden="1"/>
    </xf>
    <xf numFmtId="0" fontId="24" fillId="35" borderId="28" xfId="42" applyFont="1" applyFill="1" applyBorder="1" applyAlignment="1" applyProtection="1">
      <alignment horizontal="center"/>
      <protection hidden="1"/>
    </xf>
    <xf numFmtId="175" fontId="24" fillId="35" borderId="22" xfId="42" applyNumberFormat="1" applyFont="1" applyFill="1" applyBorder="1" applyAlignment="1" applyProtection="1">
      <alignment horizontal="center"/>
      <protection hidden="1"/>
    </xf>
    <xf numFmtId="0" fontId="24" fillId="35" borderId="22" xfId="42" applyFont="1" applyFill="1" applyBorder="1" applyAlignment="1" applyProtection="1">
      <alignment horizontal="center"/>
      <protection hidden="1"/>
    </xf>
    <xf numFmtId="0" fontId="24" fillId="35" borderId="22" xfId="42" applyFont="1" applyFill="1" applyBorder="1" applyAlignment="1" applyProtection="1">
      <alignment horizontal="center" wrapText="1"/>
      <protection hidden="1"/>
    </xf>
    <xf numFmtId="0" fontId="24" fillId="35" borderId="29" xfId="42" applyFont="1" applyFill="1" applyBorder="1" applyAlignment="1" applyProtection="1">
      <alignment horizontal="center"/>
      <protection hidden="1"/>
    </xf>
    <xf numFmtId="0" fontId="24" fillId="35" borderId="30" xfId="42" applyFont="1" applyFill="1" applyBorder="1" applyAlignment="1" applyProtection="1">
      <alignment horizontal="center"/>
      <protection hidden="1"/>
    </xf>
    <xf numFmtId="175" fontId="24" fillId="35" borderId="24" xfId="42" applyNumberFormat="1" applyFont="1" applyFill="1" applyBorder="1" applyAlignment="1" applyProtection="1">
      <alignment horizontal="center"/>
      <protection hidden="1"/>
    </xf>
    <xf numFmtId="0" fontId="24" fillId="35" borderId="24" xfId="42" applyFont="1" applyFill="1" applyBorder="1" applyAlignment="1" applyProtection="1">
      <alignment horizontal="center"/>
      <protection hidden="1"/>
    </xf>
    <xf numFmtId="0" fontId="24" fillId="35" borderId="24" xfId="42" applyFont="1" applyFill="1" applyBorder="1" applyAlignment="1" applyProtection="1">
      <alignment horizontal="center" wrapText="1"/>
      <protection hidden="1"/>
    </xf>
    <xf numFmtId="0" fontId="17" fillId="35" borderId="31" xfId="42" applyNumberFormat="1" applyFont="1" applyFill="1" applyBorder="1" applyAlignment="1" applyProtection="1">
      <alignment horizontal="right"/>
      <protection hidden="1" locked="0"/>
    </xf>
    <xf numFmtId="0" fontId="17" fillId="35" borderId="31" xfId="42" applyFont="1" applyFill="1" applyBorder="1" applyProtection="1">
      <alignment/>
      <protection hidden="1" locked="0"/>
    </xf>
    <xf numFmtId="0" fontId="17" fillId="35" borderId="31" xfId="42" applyNumberFormat="1" applyFont="1" applyFill="1" applyBorder="1" applyAlignment="1" applyProtection="1">
      <alignment horizontal="left"/>
      <protection hidden="1"/>
    </xf>
    <xf numFmtId="175" fontId="17" fillId="35" borderId="31" xfId="42" applyNumberFormat="1" applyFont="1" applyFill="1" applyBorder="1" applyProtection="1">
      <alignment/>
      <protection hidden="1" locked="0"/>
    </xf>
    <xf numFmtId="4" fontId="17" fillId="35" borderId="31" xfId="42" applyNumberFormat="1" applyFont="1" applyFill="1" applyBorder="1" applyAlignment="1" applyProtection="1">
      <alignment horizontal="right"/>
      <protection hidden="1"/>
    </xf>
    <xf numFmtId="174" fontId="17" fillId="35" borderId="31" xfId="42" applyNumberFormat="1" applyFont="1" applyFill="1" applyBorder="1" applyProtection="1">
      <alignment/>
      <protection hidden="1"/>
    </xf>
    <xf numFmtId="0" fontId="17" fillId="35" borderId="31" xfId="42" applyFont="1" applyFill="1" applyBorder="1" applyAlignment="1" applyProtection="1">
      <alignment wrapText="1"/>
      <protection hidden="1" locked="0"/>
    </xf>
    <xf numFmtId="0" fontId="17" fillId="35" borderId="10" xfId="42" applyNumberFormat="1" applyFont="1" applyFill="1" applyBorder="1" applyAlignment="1" applyProtection="1">
      <alignment horizontal="right"/>
      <protection hidden="1" locked="0"/>
    </xf>
    <xf numFmtId="0" fontId="17" fillId="35" borderId="10" xfId="42" applyFont="1" applyFill="1" applyBorder="1" applyProtection="1">
      <alignment/>
      <protection hidden="1" locked="0"/>
    </xf>
    <xf numFmtId="0" fontId="17" fillId="35" borderId="10" xfId="42" applyNumberFormat="1" applyFont="1" applyFill="1" applyBorder="1" applyAlignment="1" applyProtection="1">
      <alignment horizontal="left"/>
      <protection hidden="1"/>
    </xf>
    <xf numFmtId="175" fontId="17" fillId="35" borderId="10" xfId="42" applyNumberFormat="1" applyFont="1" applyFill="1" applyBorder="1" applyProtection="1">
      <alignment/>
      <protection hidden="1" locked="0"/>
    </xf>
    <xf numFmtId="4" fontId="17" fillId="35" borderId="10" xfId="42" applyNumberFormat="1" applyFont="1" applyFill="1" applyBorder="1" applyAlignment="1" applyProtection="1">
      <alignment horizontal="right"/>
      <protection hidden="1"/>
    </xf>
    <xf numFmtId="174" fontId="17" fillId="35" borderId="10" xfId="42" applyNumberFormat="1" applyFont="1" applyFill="1" applyBorder="1" applyProtection="1">
      <alignment/>
      <protection hidden="1"/>
    </xf>
    <xf numFmtId="0" fontId="17" fillId="35" borderId="10" xfId="42" applyFont="1" applyFill="1" applyBorder="1" applyAlignment="1" applyProtection="1">
      <alignment wrapText="1"/>
      <protection hidden="1" locked="0"/>
    </xf>
    <xf numFmtId="0" fontId="17" fillId="35" borderId="32" xfId="42" applyNumberFormat="1" applyFont="1" applyFill="1" applyBorder="1" applyAlignment="1" applyProtection="1">
      <alignment horizontal="right"/>
      <protection hidden="1" locked="0"/>
    </xf>
    <xf numFmtId="0" fontId="17" fillId="35" borderId="32" xfId="42" applyFont="1" applyFill="1" applyBorder="1" applyProtection="1">
      <alignment/>
      <protection hidden="1" locked="0"/>
    </xf>
    <xf numFmtId="0" fontId="17" fillId="35" borderId="32" xfId="42" applyNumberFormat="1" applyFont="1" applyFill="1" applyBorder="1" applyAlignment="1" applyProtection="1">
      <alignment horizontal="left"/>
      <protection hidden="1"/>
    </xf>
    <xf numFmtId="175" fontId="17" fillId="35" borderId="32" xfId="42" applyNumberFormat="1" applyFont="1" applyFill="1" applyBorder="1" applyProtection="1">
      <alignment/>
      <protection hidden="1" locked="0"/>
    </xf>
    <xf numFmtId="4" fontId="17" fillId="35" borderId="32" xfId="42" applyNumberFormat="1" applyFont="1" applyFill="1" applyBorder="1" applyAlignment="1" applyProtection="1">
      <alignment horizontal="right"/>
      <protection hidden="1"/>
    </xf>
    <xf numFmtId="174" fontId="17" fillId="35" borderId="32" xfId="42" applyNumberFormat="1" applyFont="1" applyFill="1" applyBorder="1" applyProtection="1">
      <alignment/>
      <protection hidden="1"/>
    </xf>
    <xf numFmtId="0" fontId="17" fillId="35" borderId="32" xfId="42" applyFont="1" applyFill="1" applyBorder="1" applyAlignment="1" applyProtection="1">
      <alignment wrapText="1"/>
      <protection hidden="1" locked="0"/>
    </xf>
    <xf numFmtId="0" fontId="17" fillId="35" borderId="13" xfId="42" applyFont="1" applyFill="1" applyBorder="1" applyProtection="1">
      <alignment/>
      <protection hidden="1"/>
    </xf>
    <xf numFmtId="0" fontId="17" fillId="35" borderId="13" xfId="42" applyFont="1" applyFill="1" applyBorder="1" applyAlignment="1" applyProtection="1">
      <alignment horizontal="right"/>
      <protection hidden="1"/>
    </xf>
    <xf numFmtId="175" fontId="17" fillId="35" borderId="13" xfId="42" applyNumberFormat="1" applyFont="1" applyFill="1" applyBorder="1" applyProtection="1">
      <alignment/>
      <protection hidden="1"/>
    </xf>
    <xf numFmtId="174" fontId="25" fillId="35" borderId="13" xfId="42" applyNumberFormat="1" applyFont="1" applyFill="1" applyBorder="1" applyProtection="1">
      <alignment/>
      <protection hidden="1"/>
    </xf>
    <xf numFmtId="0" fontId="17" fillId="35" borderId="13" xfId="42" applyFont="1" applyFill="1" applyBorder="1" applyAlignment="1" applyProtection="1">
      <alignment wrapText="1"/>
      <protection hidden="1"/>
    </xf>
    <xf numFmtId="0" fontId="6" fillId="35" borderId="27" xfId="0" applyFont="1" applyFill="1" applyBorder="1" applyAlignment="1" applyProtection="1">
      <alignment horizontal="center"/>
      <protection hidden="1"/>
    </xf>
    <xf numFmtId="0" fontId="6" fillId="35" borderId="22" xfId="0" applyFont="1" applyFill="1" applyBorder="1" applyAlignment="1" applyProtection="1">
      <alignment horizontal="center"/>
      <protection hidden="1"/>
    </xf>
    <xf numFmtId="0" fontId="6" fillId="35" borderId="22" xfId="0" applyFont="1" applyFill="1" applyBorder="1" applyAlignment="1" applyProtection="1">
      <alignment horizontal="center" wrapText="1"/>
      <protection hidden="1"/>
    </xf>
    <xf numFmtId="0" fontId="6" fillId="35" borderId="29" xfId="0" applyFont="1" applyFill="1" applyBorder="1" applyAlignment="1" applyProtection="1">
      <alignment horizontal="center"/>
      <protection hidden="1"/>
    </xf>
    <xf numFmtId="0" fontId="6" fillId="35" borderId="24" xfId="0" applyFont="1" applyFill="1" applyBorder="1" applyAlignment="1" applyProtection="1">
      <alignment horizontal="center"/>
      <protection hidden="1"/>
    </xf>
    <xf numFmtId="0" fontId="6" fillId="35" borderId="23" xfId="0" applyFont="1" applyFill="1" applyBorder="1" applyAlignment="1" applyProtection="1">
      <alignment horizontal="center"/>
      <protection hidden="1"/>
    </xf>
    <xf numFmtId="0" fontId="12" fillId="35" borderId="10" xfId="0" applyNumberFormat="1" applyFont="1" applyFill="1" applyBorder="1" applyAlignment="1" applyProtection="1">
      <alignment horizontal="right"/>
      <protection hidden="1" locked="0"/>
    </xf>
    <xf numFmtId="0" fontId="12" fillId="35" borderId="10" xfId="0" applyFont="1" applyFill="1" applyBorder="1" applyAlignment="1" applyProtection="1">
      <alignment/>
      <protection hidden="1" locked="0"/>
    </xf>
    <xf numFmtId="0" fontId="12" fillId="35" borderId="10" xfId="0" applyNumberFormat="1" applyFont="1" applyFill="1" applyBorder="1" applyAlignment="1" applyProtection="1">
      <alignment horizontal="left"/>
      <protection hidden="1"/>
    </xf>
    <xf numFmtId="4" fontId="12" fillId="35" borderId="10" xfId="0" applyNumberFormat="1" applyFont="1" applyFill="1" applyBorder="1" applyAlignment="1" applyProtection="1">
      <alignment horizontal="right"/>
      <protection hidden="1"/>
    </xf>
    <xf numFmtId="174" fontId="12" fillId="35" borderId="10" xfId="0" applyNumberFormat="1" applyFont="1" applyFill="1" applyBorder="1" applyAlignment="1" applyProtection="1">
      <alignment/>
      <protection hidden="1"/>
    </xf>
    <xf numFmtId="0" fontId="12" fillId="35" borderId="20" xfId="0" applyFont="1" applyFill="1" applyBorder="1" applyAlignment="1" applyProtection="1">
      <alignment/>
      <protection hidden="1" locked="0"/>
    </xf>
    <xf numFmtId="0" fontId="12" fillId="35" borderId="10" xfId="0" applyFont="1" applyFill="1" applyBorder="1" applyAlignment="1" applyProtection="1">
      <alignment wrapText="1"/>
      <protection hidden="1" locked="0"/>
    </xf>
    <xf numFmtId="0" fontId="12" fillId="35" borderId="20" xfId="0" applyFont="1" applyFill="1" applyBorder="1" applyAlignment="1" applyProtection="1">
      <alignment wrapText="1"/>
      <protection hidden="1" locked="0"/>
    </xf>
    <xf numFmtId="3" fontId="12" fillId="35" borderId="10" xfId="0" applyNumberFormat="1" applyFont="1" applyFill="1" applyBorder="1" applyAlignment="1" applyProtection="1">
      <alignment/>
      <protection hidden="1" locked="0"/>
    </xf>
    <xf numFmtId="0" fontId="4" fillId="35" borderId="33" xfId="0" applyFont="1" applyFill="1" applyBorder="1" applyAlignment="1" applyProtection="1">
      <alignment/>
      <protection hidden="1"/>
    </xf>
    <xf numFmtId="0" fontId="4" fillId="35" borderId="14" xfId="0" applyNumberFormat="1" applyFont="1" applyFill="1" applyBorder="1" applyAlignment="1" applyProtection="1">
      <alignment horizontal="right"/>
      <protection hidden="1"/>
    </xf>
    <xf numFmtId="0" fontId="4" fillId="35" borderId="14" xfId="0" applyNumberFormat="1" applyFont="1" applyFill="1" applyBorder="1" applyAlignment="1" applyProtection="1">
      <alignment horizontal="left"/>
      <protection hidden="1"/>
    </xf>
    <xf numFmtId="0" fontId="4" fillId="35" borderId="25" xfId="0" applyFont="1" applyFill="1" applyBorder="1" applyAlignment="1" applyProtection="1">
      <alignment/>
      <protection hidden="1"/>
    </xf>
    <xf numFmtId="0" fontId="4" fillId="35" borderId="14" xfId="0" applyFont="1" applyFill="1" applyBorder="1" applyAlignment="1" applyProtection="1">
      <alignment horizontal="right"/>
      <protection hidden="1"/>
    </xf>
    <xf numFmtId="174" fontId="6" fillId="35" borderId="34" xfId="0" applyNumberFormat="1" applyFont="1" applyFill="1" applyBorder="1" applyAlignment="1" applyProtection="1">
      <alignment/>
      <protection hidden="1"/>
    </xf>
    <xf numFmtId="0" fontId="0" fillId="35" borderId="35" xfId="0" applyFill="1" applyBorder="1" applyAlignment="1" applyProtection="1">
      <alignment/>
      <protection hidden="1"/>
    </xf>
    <xf numFmtId="0" fontId="25" fillId="35" borderId="14" xfId="42" applyFont="1" applyFill="1" applyBorder="1" applyProtection="1">
      <alignment/>
      <protection hidden="1"/>
    </xf>
    <xf numFmtId="0" fontId="25" fillId="35" borderId="14" xfId="42" applyNumberFormat="1" applyFont="1" applyFill="1" applyBorder="1" applyAlignment="1" applyProtection="1">
      <alignment horizontal="right"/>
      <protection hidden="1"/>
    </xf>
    <xf numFmtId="0" fontId="25" fillId="35" borderId="14" xfId="42" applyNumberFormat="1" applyFont="1" applyFill="1" applyBorder="1" applyAlignment="1" applyProtection="1">
      <alignment horizontal="left"/>
      <protection hidden="1"/>
    </xf>
    <xf numFmtId="175" fontId="25" fillId="35" borderId="14" xfId="42" applyNumberFormat="1" applyFont="1" applyFill="1" applyBorder="1" applyProtection="1">
      <alignment/>
      <protection hidden="1"/>
    </xf>
    <xf numFmtId="0" fontId="25" fillId="35" borderId="14" xfId="42" applyFont="1" applyFill="1" applyBorder="1" applyAlignment="1" applyProtection="1">
      <alignment horizontal="right"/>
      <protection hidden="1"/>
    </xf>
    <xf numFmtId="174" fontId="25" fillId="35" borderId="14" xfId="42" applyNumberFormat="1" applyFont="1" applyFill="1" applyBorder="1" applyProtection="1">
      <alignment/>
      <protection hidden="1"/>
    </xf>
    <xf numFmtId="0" fontId="17" fillId="35" borderId="14" xfId="42" applyFont="1" applyFill="1" applyBorder="1" applyAlignment="1" applyProtection="1">
      <alignment wrapText="1"/>
      <protection hidden="1"/>
    </xf>
    <xf numFmtId="0" fontId="0" fillId="35" borderId="0" xfId="0" applyFill="1" applyAlignment="1" applyProtection="1">
      <alignment/>
      <protection hidden="1"/>
    </xf>
    <xf numFmtId="0" fontId="0" fillId="35" borderId="20" xfId="0" applyFill="1" applyBorder="1" applyAlignment="1" applyProtection="1">
      <alignment/>
      <protection hidden="1" locked="0"/>
    </xf>
    <xf numFmtId="0" fontId="0" fillId="35" borderId="10" xfId="0" applyFill="1" applyBorder="1" applyAlignment="1" applyProtection="1">
      <alignment wrapText="1"/>
      <protection hidden="1" locked="0"/>
    </xf>
    <xf numFmtId="0" fontId="12" fillId="35" borderId="10" xfId="0" applyNumberFormat="1" applyFont="1" applyFill="1" applyBorder="1" applyAlignment="1" applyProtection="1" quotePrefix="1">
      <alignment horizontal="right"/>
      <protection hidden="1" locked="0"/>
    </xf>
    <xf numFmtId="0" fontId="0" fillId="35" borderId="0" xfId="0" applyFill="1" applyAlignment="1">
      <alignment/>
    </xf>
    <xf numFmtId="0" fontId="5" fillId="35" borderId="13" xfId="0" applyNumberFormat="1" applyFont="1" applyFill="1" applyBorder="1" applyAlignment="1" applyProtection="1">
      <alignment horizontal="right"/>
      <protection hidden="1" locked="0"/>
    </xf>
    <xf numFmtId="0" fontId="5" fillId="35" borderId="13" xfId="0" applyFont="1" applyFill="1" applyBorder="1" applyAlignment="1" applyProtection="1">
      <alignment/>
      <protection hidden="1" locked="0"/>
    </xf>
    <xf numFmtId="176" fontId="5" fillId="35" borderId="13" xfId="0" applyNumberFormat="1" applyFont="1" applyFill="1" applyBorder="1" applyAlignment="1" applyProtection="1">
      <alignment horizontal="right"/>
      <protection hidden="1" locked="0"/>
    </xf>
    <xf numFmtId="177" fontId="5" fillId="35" borderId="10" xfId="0" applyNumberFormat="1" applyFont="1" applyFill="1" applyBorder="1" applyAlignment="1" applyProtection="1">
      <alignment/>
      <protection hidden="1" locked="0"/>
    </xf>
    <xf numFmtId="0" fontId="5" fillId="35" borderId="20" xfId="0" applyFont="1" applyFill="1" applyBorder="1" applyAlignment="1" applyProtection="1">
      <alignment wrapText="1"/>
      <protection hidden="1" locked="0"/>
    </xf>
    <xf numFmtId="0" fontId="5" fillId="35" borderId="10" xfId="0" applyFont="1" applyFill="1" applyBorder="1" applyAlignment="1" applyProtection="1">
      <alignment wrapText="1"/>
      <protection hidden="1" locked="0"/>
    </xf>
    <xf numFmtId="0" fontId="0" fillId="35" borderId="10" xfId="0" applyFill="1" applyBorder="1" applyAlignment="1" applyProtection="1">
      <alignment/>
      <protection hidden="1" locked="0"/>
    </xf>
    <xf numFmtId="0" fontId="5" fillId="35" borderId="10" xfId="0" applyNumberFormat="1" applyFont="1" applyFill="1" applyBorder="1" applyAlignment="1" applyProtection="1">
      <alignment horizontal="right"/>
      <protection hidden="1" locked="0"/>
    </xf>
    <xf numFmtId="0" fontId="5" fillId="35" borderId="10" xfId="0" applyFont="1" applyFill="1" applyBorder="1" applyAlignment="1" applyProtection="1">
      <alignment/>
      <protection hidden="1" locked="0"/>
    </xf>
    <xf numFmtId="176" fontId="5" fillId="35" borderId="10" xfId="0" applyNumberFormat="1" applyFont="1" applyFill="1" applyBorder="1" applyAlignment="1" applyProtection="1">
      <alignment horizontal="right"/>
      <protection hidden="1" locked="0"/>
    </xf>
    <xf numFmtId="0" fontId="5" fillId="35" borderId="18" xfId="0" applyNumberFormat="1" applyFont="1" applyFill="1" applyBorder="1" applyAlignment="1" applyProtection="1">
      <alignment horizontal="right"/>
      <protection hidden="1" locked="0"/>
    </xf>
    <xf numFmtId="0" fontId="5" fillId="35" borderId="18" xfId="0" applyFont="1" applyFill="1" applyBorder="1" applyAlignment="1" applyProtection="1">
      <alignment/>
      <protection hidden="1" locked="0"/>
    </xf>
    <xf numFmtId="176" fontId="5" fillId="35" borderId="18" xfId="0" applyNumberFormat="1" applyFont="1" applyFill="1" applyBorder="1" applyAlignment="1" applyProtection="1">
      <alignment horizontal="right"/>
      <protection hidden="1" locked="0"/>
    </xf>
    <xf numFmtId="177" fontId="5" fillId="35" borderId="18" xfId="0" applyNumberFormat="1" applyFont="1" applyFill="1" applyBorder="1" applyAlignment="1" applyProtection="1">
      <alignment/>
      <protection hidden="1" locked="0"/>
    </xf>
    <xf numFmtId="0" fontId="0" fillId="35" borderId="33" xfId="0" applyFill="1" applyBorder="1" applyAlignment="1" applyProtection="1">
      <alignment/>
      <protection hidden="1"/>
    </xf>
    <xf numFmtId="0" fontId="0" fillId="35" borderId="14" xfId="0" applyNumberFormat="1" applyFill="1" applyBorder="1" applyAlignment="1" applyProtection="1">
      <alignment horizontal="right"/>
      <protection hidden="1"/>
    </xf>
    <xf numFmtId="0" fontId="0" fillId="35" borderId="14" xfId="0" applyNumberFormat="1" applyFill="1" applyBorder="1" applyAlignment="1" applyProtection="1">
      <alignment horizontal="left"/>
      <protection hidden="1"/>
    </xf>
    <xf numFmtId="0" fontId="0" fillId="35" borderId="25" xfId="0" applyFill="1" applyBorder="1" applyAlignment="1" applyProtection="1">
      <alignment/>
      <protection hidden="1"/>
    </xf>
    <xf numFmtId="0" fontId="0" fillId="35" borderId="14" xfId="0" applyFill="1" applyBorder="1" applyAlignment="1" applyProtection="1">
      <alignment horizontal="right"/>
      <protection hidden="1"/>
    </xf>
    <xf numFmtId="173" fontId="0" fillId="35" borderId="34" xfId="0" applyNumberFormat="1" applyFill="1" applyBorder="1" applyAlignment="1" applyProtection="1">
      <alignment/>
      <protection hidden="1"/>
    </xf>
    <xf numFmtId="0" fontId="0" fillId="35" borderId="36" xfId="0" applyFill="1" applyBorder="1" applyAlignment="1" applyProtection="1">
      <alignment/>
      <protection hidden="1"/>
    </xf>
    <xf numFmtId="0" fontId="0" fillId="35" borderId="37" xfId="0" applyFill="1" applyBorder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4" fontId="12" fillId="35" borderId="10" xfId="0" applyNumberFormat="1" applyFont="1" applyFill="1" applyBorder="1" applyAlignment="1" applyProtection="1">
      <alignment/>
      <protection hidden="1" locked="0"/>
    </xf>
    <xf numFmtId="174" fontId="0" fillId="35" borderId="0" xfId="0" applyNumberFormat="1" applyFill="1" applyAlignment="1">
      <alignment/>
    </xf>
    <xf numFmtId="0" fontId="0" fillId="35" borderId="13" xfId="0" applyFill="1" applyBorder="1" applyAlignment="1" applyProtection="1">
      <alignment wrapText="1"/>
      <protection hidden="1" locked="0"/>
    </xf>
    <xf numFmtId="0" fontId="32" fillId="35" borderId="10" xfId="0" applyNumberFormat="1" applyFont="1" applyFill="1" applyBorder="1" applyAlignment="1" applyProtection="1">
      <alignment horizontal="right" wrapText="1"/>
      <protection hidden="1" locked="0"/>
    </xf>
    <xf numFmtId="0" fontId="0" fillId="35" borderId="37" xfId="0" applyFill="1" applyBorder="1" applyAlignment="1" applyProtection="1">
      <alignment wrapText="1"/>
      <protection hidden="1"/>
    </xf>
    <xf numFmtId="0" fontId="0" fillId="35" borderId="38" xfId="0" applyFill="1" applyBorder="1" applyAlignment="1" applyProtection="1">
      <alignment/>
      <protection hidden="1"/>
    </xf>
    <xf numFmtId="0" fontId="17" fillId="35" borderId="39" xfId="42" applyFont="1" applyFill="1" applyBorder="1" applyProtection="1">
      <alignment/>
      <protection hidden="1"/>
    </xf>
    <xf numFmtId="0" fontId="17" fillId="35" borderId="19" xfId="42" applyFont="1" applyFill="1" applyBorder="1" applyAlignment="1" applyProtection="1">
      <alignment horizontal="right"/>
      <protection hidden="1"/>
    </xf>
    <xf numFmtId="173" fontId="25" fillId="35" borderId="40" xfId="42" applyNumberFormat="1" applyFont="1" applyFill="1" applyBorder="1" applyProtection="1">
      <alignment/>
      <protection hidden="1"/>
    </xf>
    <xf numFmtId="0" fontId="0" fillId="35" borderId="14" xfId="0" applyFill="1" applyBorder="1" applyAlignment="1" applyProtection="1">
      <alignment/>
      <protection hidden="1"/>
    </xf>
    <xf numFmtId="4" fontId="0" fillId="35" borderId="10" xfId="0" applyNumberFormat="1" applyFill="1" applyBorder="1" applyAlignment="1" applyProtection="1">
      <alignment horizontal="left"/>
      <protection hidden="1"/>
    </xf>
    <xf numFmtId="4" fontId="0" fillId="35" borderId="13" xfId="0" applyNumberFormat="1" applyFill="1" applyBorder="1" applyAlignment="1" applyProtection="1">
      <alignment horizontal="right"/>
      <protection hidden="1"/>
    </xf>
    <xf numFmtId="173" fontId="12" fillId="35" borderId="34" xfId="0" applyNumberFormat="1" applyFont="1" applyFill="1" applyBorder="1" applyAlignment="1" applyProtection="1">
      <alignment/>
      <protection hidden="1"/>
    </xf>
    <xf numFmtId="0" fontId="0" fillId="35" borderId="41" xfId="0" applyFill="1" applyBorder="1" applyAlignment="1" applyProtection="1">
      <alignment/>
      <protection hidden="1"/>
    </xf>
    <xf numFmtId="0" fontId="17" fillId="35" borderId="19" xfId="42" applyFont="1" applyFill="1" applyBorder="1" applyProtection="1">
      <alignment/>
      <protection hidden="1"/>
    </xf>
    <xf numFmtId="4" fontId="17" fillId="35" borderId="21" xfId="42" applyNumberFormat="1" applyFont="1" applyFill="1" applyBorder="1" applyAlignment="1" applyProtection="1">
      <alignment horizontal="left"/>
      <protection hidden="1"/>
    </xf>
    <xf numFmtId="175" fontId="17" fillId="35" borderId="19" xfId="42" applyNumberFormat="1" applyFont="1" applyFill="1" applyBorder="1" applyProtection="1">
      <alignment/>
      <protection hidden="1"/>
    </xf>
    <xf numFmtId="4" fontId="17" fillId="35" borderId="19" xfId="42" applyNumberFormat="1" applyFont="1" applyFill="1" applyBorder="1" applyAlignment="1" applyProtection="1">
      <alignment horizontal="right"/>
      <protection hidden="1"/>
    </xf>
    <xf numFmtId="0" fontId="17" fillId="35" borderId="26" xfId="42" applyFont="1" applyFill="1" applyBorder="1" applyAlignment="1" applyProtection="1">
      <alignment wrapText="1"/>
      <protection hidden="1"/>
    </xf>
    <xf numFmtId="0" fontId="17" fillId="35" borderId="19" xfId="42" applyFont="1" applyFill="1" applyBorder="1" applyAlignment="1" applyProtection="1">
      <alignment wrapText="1"/>
      <protection hidden="1"/>
    </xf>
    <xf numFmtId="177" fontId="5" fillId="35" borderId="13" xfId="0" applyNumberFormat="1" applyFont="1" applyFill="1" applyBorder="1" applyAlignment="1" applyProtection="1">
      <alignment/>
      <protection hidden="1" locked="0"/>
    </xf>
    <xf numFmtId="3" fontId="12" fillId="35" borderId="10" xfId="0" applyNumberFormat="1" applyFont="1" applyFill="1" applyBorder="1" applyAlignment="1" applyProtection="1">
      <alignment horizontal="right"/>
      <protection hidden="1" locked="0"/>
    </xf>
    <xf numFmtId="0" fontId="0" fillId="35" borderId="33" xfId="0" applyFill="1" applyBorder="1" applyAlignment="1">
      <alignment/>
    </xf>
    <xf numFmtId="0" fontId="0" fillId="35" borderId="33" xfId="0" applyFill="1" applyBorder="1" applyAlignment="1" applyProtection="1">
      <alignment/>
      <protection locked="0"/>
    </xf>
    <xf numFmtId="0" fontId="0" fillId="35" borderId="14" xfId="0" applyNumberFormat="1" applyFill="1" applyBorder="1" applyAlignment="1" applyProtection="1">
      <alignment horizontal="right"/>
      <protection locked="0"/>
    </xf>
    <xf numFmtId="4" fontId="0" fillId="35" borderId="18" xfId="0" applyNumberFormat="1" applyFill="1" applyBorder="1" applyAlignment="1" applyProtection="1">
      <alignment horizontal="left"/>
      <protection/>
    </xf>
    <xf numFmtId="4" fontId="0" fillId="35" borderId="33" xfId="0" applyNumberFormat="1" applyFill="1" applyBorder="1" applyAlignment="1" applyProtection="1">
      <alignment/>
      <protection/>
    </xf>
    <xf numFmtId="4" fontId="0" fillId="35" borderId="42" xfId="0" applyNumberFormat="1" applyFill="1" applyBorder="1" applyAlignment="1" applyProtection="1">
      <alignment horizontal="right"/>
      <protection/>
    </xf>
    <xf numFmtId="173" fontId="12" fillId="35" borderId="34" xfId="0" applyNumberFormat="1" applyFont="1" applyFill="1" applyBorder="1" applyAlignment="1">
      <alignment/>
    </xf>
    <xf numFmtId="0" fontId="0" fillId="35" borderId="0" xfId="0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 wrapText="1"/>
      <protection hidden="1"/>
    </xf>
    <xf numFmtId="0" fontId="0" fillId="35" borderId="10" xfId="0" applyFill="1" applyBorder="1" applyAlignment="1" applyProtection="1">
      <alignment horizontal="left" wrapText="1"/>
      <protection hidden="1"/>
    </xf>
    <xf numFmtId="173" fontId="12" fillId="35" borderId="10" xfId="0" applyNumberFormat="1" applyFont="1" applyFill="1" applyBorder="1" applyAlignment="1" applyProtection="1">
      <alignment/>
      <protection hidden="1"/>
    </xf>
    <xf numFmtId="0" fontId="12" fillId="35" borderId="10" xfId="42" applyNumberFormat="1" applyFont="1" applyFill="1" applyBorder="1" applyAlignment="1" applyProtection="1">
      <alignment horizontal="right" wrapText="1"/>
      <protection hidden="1" locked="0"/>
    </xf>
    <xf numFmtId="0" fontId="12" fillId="35" borderId="10" xfId="0" applyNumberFormat="1" applyFont="1" applyFill="1" applyBorder="1" applyAlignment="1" applyProtection="1">
      <alignment horizontal="left" wrapText="1"/>
      <protection hidden="1"/>
    </xf>
    <xf numFmtId="0" fontId="0" fillId="35" borderId="0" xfId="0" applyFill="1" applyAlignment="1" applyProtection="1">
      <alignment/>
      <protection locked="0"/>
    </xf>
    <xf numFmtId="0" fontId="5" fillId="35" borderId="43" xfId="0" applyFont="1" applyFill="1" applyBorder="1" applyAlignment="1" applyProtection="1">
      <alignment wrapText="1"/>
      <protection locked="0"/>
    </xf>
    <xf numFmtId="0" fontId="0" fillId="35" borderId="0" xfId="0" applyFill="1" applyAlignment="1" applyProtection="1">
      <alignment wrapText="1"/>
      <protection locked="0"/>
    </xf>
    <xf numFmtId="0" fontId="12" fillId="35" borderId="43" xfId="0" applyFont="1" applyFill="1" applyBorder="1" applyAlignment="1" applyProtection="1">
      <alignment wrapText="1"/>
      <protection locked="0"/>
    </xf>
    <xf numFmtId="0" fontId="0" fillId="35" borderId="20" xfId="42" applyFont="1" applyFill="1" applyBorder="1" applyProtection="1">
      <alignment/>
      <protection hidden="1" locked="0"/>
    </xf>
    <xf numFmtId="0" fontId="0" fillId="35" borderId="10" xfId="42" applyFont="1" applyFill="1" applyBorder="1" applyAlignment="1" applyProtection="1">
      <alignment wrapText="1"/>
      <protection hidden="1" locked="0"/>
    </xf>
    <xf numFmtId="0" fontId="0" fillId="35" borderId="10" xfId="42" applyFont="1" applyFill="1" applyBorder="1" applyProtection="1">
      <alignment/>
      <protection hidden="1" locked="0"/>
    </xf>
    <xf numFmtId="0" fontId="0" fillId="35" borderId="10" xfId="0" applyFill="1" applyBorder="1" applyAlignment="1" applyProtection="1">
      <alignment wrapText="1"/>
      <protection locked="0"/>
    </xf>
    <xf numFmtId="0" fontId="5" fillId="35" borderId="10" xfId="0" applyFont="1" applyFill="1" applyBorder="1" applyAlignment="1" applyProtection="1">
      <alignment wrapText="1"/>
      <protection locked="0"/>
    </xf>
    <xf numFmtId="0" fontId="4" fillId="35" borderId="39" xfId="0" applyFont="1" applyFill="1" applyBorder="1" applyAlignment="1" applyProtection="1">
      <alignment/>
      <protection hidden="1"/>
    </xf>
    <xf numFmtId="173" fontId="6" fillId="35" borderId="34" xfId="0" applyNumberFormat="1" applyFont="1" applyFill="1" applyBorder="1" applyAlignment="1" applyProtection="1">
      <alignment/>
      <protection hidden="1"/>
    </xf>
    <xf numFmtId="0" fontId="5" fillId="35" borderId="10" xfId="0" applyFont="1" applyFill="1" applyBorder="1" applyAlignment="1" applyProtection="1">
      <alignment horizontal="left" wrapText="1"/>
      <protection hidden="1" locked="0"/>
    </xf>
    <xf numFmtId="0" fontId="4" fillId="35" borderId="14" xfId="0" applyFont="1" applyFill="1" applyBorder="1" applyAlignment="1" applyProtection="1">
      <alignment/>
      <protection hidden="1"/>
    </xf>
    <xf numFmtId="173" fontId="6" fillId="35" borderId="33" xfId="0" applyNumberFormat="1" applyFont="1" applyFill="1" applyBorder="1" applyAlignment="1" applyProtection="1">
      <alignment/>
      <protection hidden="1"/>
    </xf>
    <xf numFmtId="0" fontId="0" fillId="0" borderId="0" xfId="0" applyAlignment="1">
      <alignment wrapText="1"/>
    </xf>
    <xf numFmtId="0" fontId="12" fillId="0" borderId="11" xfId="0" applyFont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35" borderId="44" xfId="0" applyFill="1" applyBorder="1" applyAlignment="1" applyProtection="1">
      <alignment/>
      <protection hidden="1"/>
    </xf>
    <xf numFmtId="0" fontId="12" fillId="35" borderId="18" xfId="0" applyFont="1" applyFill="1" applyBorder="1" applyAlignment="1" applyProtection="1">
      <alignment wrapText="1"/>
      <protection hidden="1" locked="0"/>
    </xf>
    <xf numFmtId="0" fontId="0" fillId="35" borderId="42" xfId="0" applyFill="1" applyBorder="1" applyAlignment="1" applyProtection="1">
      <alignment/>
      <protection hidden="1"/>
    </xf>
    <xf numFmtId="0" fontId="17" fillId="35" borderId="10" xfId="42" applyFont="1" applyFill="1" applyBorder="1" applyAlignment="1" applyProtection="1">
      <alignment wrapText="1"/>
      <protection hidden="1"/>
    </xf>
    <xf numFmtId="0" fontId="0" fillId="35" borderId="0" xfId="42" applyFont="1" applyFill="1" applyBorder="1" applyProtection="1">
      <alignment/>
      <protection hidden="1" locked="0"/>
    </xf>
    <xf numFmtId="0" fontId="5" fillId="35" borderId="0" xfId="0" applyFont="1" applyFill="1" applyBorder="1" applyAlignment="1" applyProtection="1">
      <alignment wrapText="1"/>
      <protection locked="0"/>
    </xf>
    <xf numFmtId="0" fontId="24" fillId="35" borderId="45" xfId="42" applyFont="1" applyFill="1" applyBorder="1" applyAlignment="1" applyProtection="1">
      <alignment horizontal="center"/>
      <protection hidden="1"/>
    </xf>
    <xf numFmtId="175" fontId="24" fillId="35" borderId="23" xfId="42" applyNumberFormat="1" applyFont="1" applyFill="1" applyBorder="1" applyAlignment="1" applyProtection="1">
      <alignment horizontal="center"/>
      <protection hidden="1"/>
    </xf>
    <xf numFmtId="0" fontId="24" fillId="35" borderId="23" xfId="42" applyFont="1" applyFill="1" applyBorder="1" applyAlignment="1" applyProtection="1">
      <alignment horizontal="center"/>
      <protection hidden="1"/>
    </xf>
    <xf numFmtId="0" fontId="24" fillId="35" borderId="23" xfId="42" applyFont="1" applyFill="1" applyBorder="1" applyAlignment="1" applyProtection="1">
      <alignment horizontal="center" wrapText="1"/>
      <protection hidden="1"/>
    </xf>
    <xf numFmtId="0" fontId="17" fillId="35" borderId="20" xfId="42" applyFont="1" applyFill="1" applyBorder="1" applyAlignment="1" applyProtection="1">
      <alignment wrapText="1"/>
      <protection hidden="1" locked="0"/>
    </xf>
    <xf numFmtId="0" fontId="17" fillId="35" borderId="46" xfId="42" applyFont="1" applyFill="1" applyBorder="1" applyAlignment="1" applyProtection="1">
      <alignment wrapText="1"/>
      <protection hidden="1" locked="0"/>
    </xf>
    <xf numFmtId="0" fontId="17" fillId="35" borderId="18" xfId="42" applyNumberFormat="1" applyFont="1" applyFill="1" applyBorder="1" applyAlignment="1" applyProtection="1">
      <alignment horizontal="right"/>
      <protection hidden="1" locked="0"/>
    </xf>
    <xf numFmtId="0" fontId="17" fillId="35" borderId="18" xfId="42" applyFont="1" applyFill="1" applyBorder="1" applyProtection="1">
      <alignment/>
      <protection hidden="1" locked="0"/>
    </xf>
    <xf numFmtId="0" fontId="17" fillId="35" borderId="18" xfId="42" applyNumberFormat="1" applyFont="1" applyFill="1" applyBorder="1" applyAlignment="1" applyProtection="1">
      <alignment horizontal="left"/>
      <protection hidden="1"/>
    </xf>
    <xf numFmtId="175" fontId="17" fillId="35" borderId="18" xfId="42" applyNumberFormat="1" applyFont="1" applyFill="1" applyBorder="1" applyProtection="1">
      <alignment/>
      <protection hidden="1" locked="0"/>
    </xf>
    <xf numFmtId="4" fontId="17" fillId="35" borderId="18" xfId="42" applyNumberFormat="1" applyFont="1" applyFill="1" applyBorder="1" applyAlignment="1" applyProtection="1">
      <alignment horizontal="right"/>
      <protection hidden="1"/>
    </xf>
    <xf numFmtId="174" fontId="17" fillId="35" borderId="18" xfId="42" applyNumberFormat="1" applyFont="1" applyFill="1" applyBorder="1" applyProtection="1">
      <alignment/>
      <protection hidden="1"/>
    </xf>
    <xf numFmtId="0" fontId="17" fillId="35" borderId="47" xfId="42" applyFont="1" applyFill="1" applyBorder="1" applyAlignment="1" applyProtection="1">
      <alignment wrapText="1"/>
      <protection hidden="1" locked="0"/>
    </xf>
    <xf numFmtId="0" fontId="17" fillId="35" borderId="18" xfId="42" applyFont="1" applyFill="1" applyBorder="1" applyAlignment="1" applyProtection="1">
      <alignment wrapText="1"/>
      <protection hidden="1" locked="0"/>
    </xf>
    <xf numFmtId="0" fontId="8" fillId="0" borderId="0" xfId="34" applyAlignment="1" applyProtection="1">
      <alignment wrapText="1"/>
      <protection/>
    </xf>
    <xf numFmtId="0" fontId="3" fillId="0" borderId="0" xfId="0" applyFont="1" applyAlignment="1" applyProtection="1">
      <alignment horizontal="left"/>
      <protection hidden="1"/>
    </xf>
    <xf numFmtId="0" fontId="0" fillId="33" borderId="0" xfId="0" applyFill="1" applyAlignment="1" applyProtection="1">
      <alignment wrapText="1"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0" borderId="13" xfId="0" applyFont="1" applyBorder="1" applyAlignment="1" applyProtection="1">
      <alignment wrapText="1"/>
      <protection hidden="1"/>
    </xf>
    <xf numFmtId="0" fontId="19" fillId="34" borderId="48" xfId="0" applyFont="1" applyFill="1" applyBorder="1" applyAlignment="1">
      <alignment wrapText="1"/>
    </xf>
    <xf numFmtId="0" fontId="19" fillId="34" borderId="16" xfId="0" applyFont="1" applyFill="1" applyBorder="1" applyAlignment="1">
      <alignment wrapText="1"/>
    </xf>
    <xf numFmtId="0" fontId="4" fillId="34" borderId="22" xfId="0" applyFont="1" applyFill="1" applyBorder="1" applyAlignment="1" applyProtection="1">
      <alignment horizontal="center"/>
      <protection hidden="1"/>
    </xf>
    <xf numFmtId="0" fontId="4" fillId="34" borderId="22" xfId="0" applyFont="1" applyFill="1" applyBorder="1" applyAlignment="1" applyProtection="1">
      <alignment/>
      <protection hidden="1"/>
    </xf>
    <xf numFmtId="0" fontId="4" fillId="34" borderId="22" xfId="0" applyFont="1" applyFill="1" applyBorder="1" applyAlignment="1">
      <alignment/>
    </xf>
    <xf numFmtId="0" fontId="4" fillId="34" borderId="23" xfId="0" applyFont="1" applyFill="1" applyBorder="1" applyAlignment="1" applyProtection="1">
      <alignment horizontal="center" wrapText="1"/>
      <protection hidden="1"/>
    </xf>
    <xf numFmtId="0" fontId="4" fillId="34" borderId="23" xfId="0" applyFont="1" applyFill="1" applyBorder="1" applyAlignment="1" applyProtection="1">
      <alignment horizontal="center"/>
      <protection hidden="1"/>
    </xf>
    <xf numFmtId="0" fontId="4" fillId="34" borderId="23" xfId="0" applyFont="1" applyFill="1" applyBorder="1" applyAlignment="1" applyProtection="1">
      <alignment/>
      <protection hidden="1"/>
    </xf>
    <xf numFmtId="0" fontId="4" fillId="34" borderId="24" xfId="0" applyFont="1" applyFill="1" applyBorder="1" applyAlignment="1" applyProtection="1">
      <alignment/>
      <protection hidden="1"/>
    </xf>
    <xf numFmtId="0" fontId="4" fillId="34" borderId="24" xfId="0" applyFont="1" applyFill="1" applyBorder="1" applyAlignment="1" applyProtection="1">
      <alignment horizontal="center" wrapText="1"/>
      <protection hidden="1"/>
    </xf>
    <xf numFmtId="0" fontId="4" fillId="34" borderId="49" xfId="0" applyFont="1" applyFill="1" applyBorder="1" applyAlignment="1">
      <alignment/>
    </xf>
    <xf numFmtId="0" fontId="0" fillId="0" borderId="10" xfId="0" applyFon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horizontal="left" wrapText="1"/>
      <protection hidden="1"/>
    </xf>
    <xf numFmtId="0" fontId="5" fillId="0" borderId="11" xfId="0" applyFont="1" applyBorder="1" applyAlignment="1" applyProtection="1">
      <alignment wrapText="1"/>
      <protection hidden="1"/>
    </xf>
    <xf numFmtId="0" fontId="0" fillId="33" borderId="10" xfId="0" applyFont="1" applyFill="1" applyBorder="1" applyAlignment="1" applyProtection="1">
      <alignment horizontal="left" wrapText="1"/>
      <protection hidden="1"/>
    </xf>
    <xf numFmtId="0" fontId="18" fillId="33" borderId="10" xfId="0" applyFont="1" applyFill="1" applyBorder="1" applyAlignment="1" applyProtection="1">
      <alignment wrapText="1"/>
      <protection hidden="1"/>
    </xf>
    <xf numFmtId="0" fontId="18" fillId="0" borderId="10" xfId="0" applyFont="1" applyBorder="1" applyAlignment="1" applyProtection="1">
      <alignment horizontal="left" wrapText="1"/>
      <protection hidden="1"/>
    </xf>
    <xf numFmtId="0" fontId="5" fillId="33" borderId="11" xfId="0" applyFont="1" applyFill="1" applyBorder="1" applyAlignment="1" applyProtection="1">
      <alignment wrapText="1"/>
      <protection hidden="1"/>
    </xf>
    <xf numFmtId="0" fontId="0" fillId="0" borderId="18" xfId="0" applyFont="1" applyBorder="1" applyAlignment="1" applyProtection="1">
      <alignment wrapText="1"/>
      <protection hidden="1"/>
    </xf>
    <xf numFmtId="0" fontId="0" fillId="0" borderId="18" xfId="0" applyFont="1" applyBorder="1" applyAlignment="1" applyProtection="1">
      <alignment horizontal="left" wrapText="1"/>
      <protection hidden="1"/>
    </xf>
    <xf numFmtId="0" fontId="5" fillId="0" borderId="15" xfId="0" applyFont="1" applyBorder="1" applyAlignment="1" applyProtection="1">
      <alignment wrapText="1"/>
      <protection hidden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33" borderId="10" xfId="0" applyFont="1" applyFill="1" applyBorder="1" applyAlignment="1">
      <alignment/>
    </xf>
    <xf numFmtId="0" fontId="28" fillId="0" borderId="10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 applyProtection="1">
      <alignment wrapText="1"/>
      <protection hidden="1"/>
    </xf>
    <xf numFmtId="0" fontId="28" fillId="0" borderId="0" xfId="0" applyFont="1" applyAlignment="1">
      <alignment/>
    </xf>
    <xf numFmtId="0" fontId="5" fillId="0" borderId="10" xfId="0" applyFont="1" applyBorder="1" applyAlignment="1" applyProtection="1">
      <alignment wrapText="1"/>
      <protection hidden="1"/>
    </xf>
    <xf numFmtId="0" fontId="5" fillId="0" borderId="10" xfId="0" applyFont="1" applyBorder="1" applyAlignment="1" applyProtection="1">
      <alignment horizontal="left" wrapText="1"/>
      <protection hidden="1"/>
    </xf>
    <xf numFmtId="0" fontId="33" fillId="0" borderId="10" xfId="0" applyFont="1" applyBorder="1" applyAlignment="1" applyProtection="1">
      <alignment horizontal="left" wrapText="1"/>
      <protection hidden="1"/>
    </xf>
    <xf numFmtId="0" fontId="33" fillId="0" borderId="10" xfId="0" applyFont="1" applyBorder="1" applyAlignment="1" applyProtection="1">
      <alignment horizontal="left" wrapText="1"/>
      <protection hidden="1"/>
    </xf>
    <xf numFmtId="0" fontId="0" fillId="36" borderId="10" xfId="0" applyFill="1" applyBorder="1" applyAlignment="1" applyProtection="1">
      <alignment wrapText="1"/>
      <protection hidden="1"/>
    </xf>
    <xf numFmtId="0" fontId="30" fillId="0" borderId="10" xfId="0" applyFont="1" applyBorder="1" applyAlignment="1" applyProtection="1">
      <alignment horizontal="left" wrapText="1"/>
      <protection hidden="1"/>
    </xf>
    <xf numFmtId="0" fontId="29" fillId="0" borderId="0" xfId="0" applyFont="1" applyFill="1" applyBorder="1" applyAlignment="1" applyProtection="1">
      <alignment wrapText="1"/>
      <protection hidden="1"/>
    </xf>
    <xf numFmtId="0" fontId="5" fillId="0" borderId="50" xfId="0" applyFont="1" applyFill="1" applyBorder="1" applyAlignment="1" applyProtection="1">
      <alignment horizontal="left"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47" xfId="0" applyFill="1" applyBorder="1" applyAlignment="1" applyProtection="1">
      <alignment wrapText="1"/>
      <protection hidden="1"/>
    </xf>
    <xf numFmtId="0" fontId="0" fillId="0" borderId="47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4" fillId="36" borderId="26" xfId="0" applyFont="1" applyFill="1" applyBorder="1" applyAlignment="1" applyProtection="1">
      <alignment wrapText="1"/>
      <protection hidden="1"/>
    </xf>
    <xf numFmtId="0" fontId="4" fillId="36" borderId="19" xfId="0" applyFont="1" applyFill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8" fillId="0" borderId="0" xfId="34" applyAlignment="1" applyProtection="1">
      <alignment/>
      <protection hidden="1"/>
    </xf>
    <xf numFmtId="0" fontId="30" fillId="0" borderId="10" xfId="0" applyFont="1" applyBorder="1" applyAlignment="1" applyProtection="1">
      <alignment wrapText="1"/>
      <protection hidden="1"/>
    </xf>
    <xf numFmtId="0" fontId="5" fillId="0" borderId="10" xfId="0" applyFont="1" applyBorder="1" applyAlignment="1" applyProtection="1">
      <alignment/>
      <protection hidden="1"/>
    </xf>
    <xf numFmtId="0" fontId="0" fillId="37" borderId="51" xfId="0" applyFill="1" applyBorder="1" applyAlignment="1" applyProtection="1">
      <alignment wrapText="1"/>
      <protection hidden="1"/>
    </xf>
    <xf numFmtId="0" fontId="5" fillId="37" borderId="10" xfId="0" applyFont="1" applyFill="1" applyBorder="1" applyAlignment="1" applyProtection="1">
      <alignment horizontal="left"/>
      <protection hidden="1"/>
    </xf>
    <xf numFmtId="0" fontId="13" fillId="37" borderId="10" xfId="0" applyFont="1" applyFill="1" applyBorder="1" applyAlignment="1" applyProtection="1">
      <alignment wrapText="1"/>
      <protection hidden="1"/>
    </xf>
    <xf numFmtId="0" fontId="37" fillId="37" borderId="25" xfId="0" applyFont="1" applyFill="1" applyBorder="1" applyAlignment="1" applyProtection="1">
      <alignment wrapText="1"/>
      <protection hidden="1"/>
    </xf>
    <xf numFmtId="0" fontId="4" fillId="37" borderId="14" xfId="0" applyFont="1" applyFill="1" applyBorder="1" applyAlignment="1" applyProtection="1">
      <alignment wrapText="1"/>
      <protection hidden="1"/>
    </xf>
    <xf numFmtId="0" fontId="3" fillId="38" borderId="11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8" fillId="0" borderId="0" xfId="0" applyFont="1" applyAlignment="1" applyProtection="1">
      <alignment/>
      <protection hidden="1"/>
    </xf>
    <xf numFmtId="0" fontId="5" fillId="0" borderId="11" xfId="0" applyFont="1" applyFill="1" applyBorder="1" applyAlignment="1" applyProtection="1">
      <alignment wrapText="1"/>
      <protection hidden="1"/>
    </xf>
    <xf numFmtId="0" fontId="4" fillId="36" borderId="39" xfId="0" applyFont="1" applyFill="1" applyBorder="1" applyAlignment="1" applyProtection="1">
      <alignment wrapText="1"/>
      <protection hidden="1"/>
    </xf>
    <xf numFmtId="0" fontId="38" fillId="0" borderId="0" xfId="0" applyFont="1" applyAlignment="1" applyProtection="1">
      <alignment/>
      <protection hidden="1"/>
    </xf>
    <xf numFmtId="0" fontId="4" fillId="39" borderId="18" xfId="0" applyFont="1" applyFill="1" applyBorder="1" applyAlignment="1" applyProtection="1">
      <alignment horizontal="center" wrapText="1"/>
      <protection hidden="1"/>
    </xf>
    <xf numFmtId="0" fontId="4" fillId="39" borderId="18" xfId="0" applyFont="1" applyFill="1" applyBorder="1" applyAlignment="1" applyProtection="1">
      <alignment horizontal="center"/>
      <protection hidden="1"/>
    </xf>
    <xf numFmtId="0" fontId="4" fillId="39" borderId="32" xfId="0" applyFont="1" applyFill="1" applyBorder="1" applyAlignment="1" applyProtection="1">
      <alignment horizontal="center" wrapText="1"/>
      <protection hidden="1"/>
    </xf>
    <xf numFmtId="0" fontId="4" fillId="39" borderId="32" xfId="0" applyFont="1" applyFill="1" applyBorder="1" applyAlignment="1" applyProtection="1">
      <alignment horizontal="center"/>
      <protection hidden="1"/>
    </xf>
    <xf numFmtId="0" fontId="4" fillId="39" borderId="32" xfId="0" applyFont="1" applyFill="1" applyBorder="1" applyAlignment="1" applyProtection="1">
      <alignment wrapText="1"/>
      <protection hidden="1"/>
    </xf>
    <xf numFmtId="0" fontId="4" fillId="39" borderId="52" xfId="0" applyFont="1" applyFill="1" applyBorder="1" applyAlignment="1" applyProtection="1">
      <alignment horizontal="center"/>
      <protection hidden="1"/>
    </xf>
    <xf numFmtId="0" fontId="19" fillId="38" borderId="32" xfId="0" applyFont="1" applyFill="1" applyBorder="1" applyAlignment="1" applyProtection="1">
      <alignment horizontal="center" wrapText="1"/>
      <protection hidden="1"/>
    </xf>
    <xf numFmtId="0" fontId="19" fillId="38" borderId="32" xfId="0" applyFont="1" applyFill="1" applyBorder="1" applyAlignment="1" applyProtection="1">
      <alignment horizontal="center"/>
      <protection hidden="1"/>
    </xf>
    <xf numFmtId="0" fontId="4" fillId="39" borderId="53" xfId="0" applyFont="1" applyFill="1" applyBorder="1" applyAlignment="1" applyProtection="1">
      <alignment horizontal="center" wrapText="1"/>
      <protection hidden="1"/>
    </xf>
    <xf numFmtId="0" fontId="4" fillId="39" borderId="53" xfId="0" applyFont="1" applyFill="1" applyBorder="1" applyAlignment="1" applyProtection="1">
      <alignment horizontal="center"/>
      <protection hidden="1"/>
    </xf>
    <xf numFmtId="0" fontId="4" fillId="39" borderId="53" xfId="0" applyFont="1" applyFill="1" applyBorder="1" applyAlignment="1" applyProtection="1">
      <alignment wrapText="1"/>
      <protection hidden="1"/>
    </xf>
    <xf numFmtId="0" fontId="4" fillId="39" borderId="54" xfId="0" applyFont="1" applyFill="1" applyBorder="1" applyAlignment="1" applyProtection="1">
      <alignment horizontal="center"/>
      <protection hidden="1"/>
    </xf>
    <xf numFmtId="0" fontId="4" fillId="37" borderId="32" xfId="0" applyFont="1" applyFill="1" applyBorder="1" applyAlignment="1" applyProtection="1">
      <alignment horizontal="center" wrapText="1"/>
      <protection hidden="1"/>
    </xf>
    <xf numFmtId="0" fontId="42" fillId="37" borderId="32" xfId="0" applyFont="1" applyFill="1" applyBorder="1" applyAlignment="1" applyProtection="1">
      <alignment horizontal="center"/>
      <protection hidden="1"/>
    </xf>
    <xf numFmtId="0" fontId="4" fillId="37" borderId="32" xfId="0" applyFont="1" applyFill="1" applyBorder="1" applyAlignment="1" applyProtection="1">
      <alignment wrapText="1"/>
      <protection hidden="1"/>
    </xf>
    <xf numFmtId="0" fontId="4" fillId="37" borderId="52" xfId="0" applyFont="1" applyFill="1" applyBorder="1" applyAlignment="1" applyProtection="1">
      <alignment horizontal="center"/>
      <protection hidden="1"/>
    </xf>
    <xf numFmtId="0" fontId="39" fillId="0" borderId="0" xfId="0" applyFont="1" applyAlignment="1" applyProtection="1">
      <alignment/>
      <protection hidden="1"/>
    </xf>
    <xf numFmtId="0" fontId="38" fillId="0" borderId="0" xfId="0" applyFont="1" applyAlignment="1" applyProtection="1">
      <alignment horizontal="right"/>
      <protection hidden="1"/>
    </xf>
    <xf numFmtId="0" fontId="30" fillId="33" borderId="10" xfId="0" applyFont="1" applyFill="1" applyBorder="1" applyAlignment="1" applyProtection="1">
      <alignment wrapText="1"/>
      <protection hidden="1"/>
    </xf>
    <xf numFmtId="0" fontId="4" fillId="37" borderId="25" xfId="0" applyFont="1" applyFill="1" applyBorder="1" applyAlignment="1" applyProtection="1">
      <alignment wrapText="1"/>
      <protection hidden="1"/>
    </xf>
    <xf numFmtId="0" fontId="4" fillId="39" borderId="55" xfId="0" applyFont="1" applyFill="1" applyBorder="1" applyAlignment="1" applyProtection="1">
      <alignment horizontal="center"/>
      <protection hidden="1"/>
    </xf>
    <xf numFmtId="0" fontId="0" fillId="37" borderId="51" xfId="0" applyFont="1" applyFill="1" applyBorder="1" applyAlignment="1" applyProtection="1">
      <alignment wrapText="1"/>
      <protection hidden="1"/>
    </xf>
    <xf numFmtId="0" fontId="19" fillId="37" borderId="10" xfId="0" applyFont="1" applyFill="1" applyBorder="1" applyAlignment="1" applyProtection="1">
      <alignment wrapText="1"/>
      <protection hidden="1"/>
    </xf>
    <xf numFmtId="0" fontId="33" fillId="33" borderId="10" xfId="0" applyFont="1" applyFill="1" applyBorder="1" applyAlignment="1" applyProtection="1">
      <alignment wrapText="1"/>
      <protection hidden="1"/>
    </xf>
    <xf numFmtId="0" fontId="36" fillId="0" borderId="13" xfId="0" applyFont="1" applyBorder="1" applyAlignment="1" applyProtection="1">
      <alignment wrapText="1"/>
      <protection hidden="1"/>
    </xf>
    <xf numFmtId="0" fontId="24" fillId="37" borderId="13" xfId="0" applyFont="1" applyFill="1" applyBorder="1" applyAlignment="1" applyProtection="1">
      <alignment wrapText="1"/>
      <protection hidden="1"/>
    </xf>
    <xf numFmtId="0" fontId="30" fillId="0" borderId="10" xfId="0" applyFont="1" applyFill="1" applyBorder="1" applyAlignment="1" applyProtection="1">
      <alignment wrapText="1"/>
      <protection hidden="1"/>
    </xf>
    <xf numFmtId="0" fontId="5" fillId="0" borderId="10" xfId="0" applyFont="1" applyBorder="1" applyAlignment="1" applyProtection="1">
      <alignment horizontal="left"/>
      <protection hidden="1"/>
    </xf>
    <xf numFmtId="0" fontId="5" fillId="0" borderId="50" xfId="0" applyFont="1" applyBorder="1" applyAlignment="1" applyProtection="1">
      <alignment horizontal="left"/>
      <protection hidden="1"/>
    </xf>
    <xf numFmtId="0" fontId="5" fillId="0" borderId="10" xfId="0" applyFont="1" applyFill="1" applyBorder="1" applyAlignment="1" applyProtection="1">
      <alignment horizontal="left"/>
      <protection hidden="1"/>
    </xf>
    <xf numFmtId="0" fontId="0" fillId="0" borderId="41" xfId="0" applyBorder="1" applyAlignment="1" applyProtection="1">
      <alignment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40" borderId="0" xfId="0" applyFill="1" applyAlignment="1" applyProtection="1">
      <alignment wrapText="1"/>
      <protection hidden="1"/>
    </xf>
    <xf numFmtId="0" fontId="4" fillId="39" borderId="18" xfId="0" applyFont="1" applyFill="1" applyBorder="1" applyAlignment="1" applyProtection="1">
      <alignment wrapText="1"/>
      <protection hidden="1"/>
    </xf>
    <xf numFmtId="0" fontId="4" fillId="39" borderId="15" xfId="0" applyFont="1" applyFill="1" applyBorder="1" applyAlignment="1" applyProtection="1">
      <alignment horizontal="center"/>
      <protection hidden="1"/>
    </xf>
    <xf numFmtId="0" fontId="0" fillId="37" borderId="56" xfId="0" applyFill="1" applyBorder="1" applyAlignment="1" applyProtection="1">
      <alignment wrapText="1"/>
      <protection hidden="1"/>
    </xf>
    <xf numFmtId="0" fontId="4" fillId="37" borderId="26" xfId="0" applyFont="1" applyFill="1" applyBorder="1" applyAlignment="1" applyProtection="1">
      <alignment wrapText="1"/>
      <protection hidden="1"/>
    </xf>
    <xf numFmtId="0" fontId="4" fillId="37" borderId="19" xfId="0" applyFont="1" applyFill="1" applyBorder="1" applyAlignment="1" applyProtection="1">
      <alignment wrapText="1"/>
      <protection hidden="1"/>
    </xf>
    <xf numFmtId="0" fontId="0" fillId="0" borderId="57" xfId="0" applyBorder="1" applyAlignment="1" applyProtection="1">
      <alignment horizontal="left" wrapText="1"/>
      <protection hidden="1"/>
    </xf>
    <xf numFmtId="0" fontId="18" fillId="0" borderId="0" xfId="0" applyFont="1" applyAlignment="1" applyProtection="1">
      <alignment horizontal="left"/>
      <protection hidden="1"/>
    </xf>
    <xf numFmtId="0" fontId="5" fillId="0" borderId="58" xfId="0" applyFont="1" applyFill="1" applyBorder="1" applyAlignment="1" applyProtection="1">
      <alignment horizontal="right" wrapText="1"/>
      <protection hidden="1"/>
    </xf>
    <xf numFmtId="0" fontId="30" fillId="0" borderId="50" xfId="0" applyFont="1" applyBorder="1" applyAlignment="1" applyProtection="1">
      <alignment horizontal="left" wrapText="1"/>
      <protection hidden="1"/>
    </xf>
    <xf numFmtId="0" fontId="0" fillId="0" borderId="0" xfId="0" applyAlignment="1" applyProtection="1">
      <alignment horizontal="left"/>
      <protection hidden="1"/>
    </xf>
    <xf numFmtId="0" fontId="0" fillId="33" borderId="0" xfId="0" applyFill="1" applyAlignment="1" applyProtection="1">
      <alignment horizontal="left"/>
      <protection hidden="1"/>
    </xf>
    <xf numFmtId="0" fontId="30" fillId="40" borderId="10" xfId="0" applyFont="1" applyFill="1" applyBorder="1" applyAlignment="1" applyProtection="1">
      <alignment wrapText="1"/>
      <protection hidden="1"/>
    </xf>
    <xf numFmtId="0" fontId="3" fillId="38" borderId="41" xfId="0" applyFont="1" applyFill="1" applyBorder="1" applyAlignment="1" applyProtection="1">
      <alignment horizontal="left"/>
      <protection hidden="1" locked="0"/>
    </xf>
    <xf numFmtId="0" fontId="3" fillId="38" borderId="10" xfId="0" applyFont="1" applyFill="1" applyBorder="1" applyAlignment="1" applyProtection="1">
      <alignment horizontal="left"/>
      <protection hidden="1" locked="0"/>
    </xf>
    <xf numFmtId="1" fontId="5" fillId="33" borderId="59" xfId="0" applyNumberFormat="1" applyFont="1" applyFill="1" applyBorder="1" applyAlignment="1" applyProtection="1">
      <alignment horizontal="right" wrapText="1"/>
      <protection hidden="1" locked="0"/>
    </xf>
    <xf numFmtId="2" fontId="5" fillId="33" borderId="13" xfId="0" applyNumberFormat="1" applyFont="1" applyFill="1" applyBorder="1" applyAlignment="1" applyProtection="1">
      <alignment horizontal="right" wrapText="1"/>
      <protection hidden="1" locked="0"/>
    </xf>
    <xf numFmtId="49" fontId="5" fillId="33" borderId="13" xfId="0" applyNumberFormat="1" applyFont="1" applyFill="1" applyBorder="1" applyAlignment="1" applyProtection="1">
      <alignment wrapText="1"/>
      <protection hidden="1" locked="0"/>
    </xf>
    <xf numFmtId="49" fontId="12" fillId="33" borderId="56" xfId="0" applyNumberFormat="1" applyFont="1" applyFill="1" applyBorder="1" applyAlignment="1" applyProtection="1">
      <alignment wrapText="1"/>
      <protection hidden="1" locked="0"/>
    </xf>
    <xf numFmtId="49" fontId="5" fillId="33" borderId="10" xfId="0" applyNumberFormat="1" applyFont="1" applyFill="1" applyBorder="1" applyAlignment="1" applyProtection="1">
      <alignment wrapText="1"/>
      <protection hidden="1" locked="0"/>
    </xf>
    <xf numFmtId="1" fontId="5" fillId="33" borderId="10" xfId="0" applyNumberFormat="1" applyFont="1" applyFill="1" applyBorder="1" applyAlignment="1" applyProtection="1">
      <alignment horizontal="right" wrapText="1"/>
      <protection hidden="1" locked="0"/>
    </xf>
    <xf numFmtId="0" fontId="21" fillId="0" borderId="0" xfId="0" applyFont="1" applyAlignment="1" applyProtection="1">
      <alignment horizontal="left"/>
      <protection hidden="1"/>
    </xf>
    <xf numFmtId="0" fontId="33" fillId="0" borderId="10" xfId="0" applyFont="1" applyFill="1" applyBorder="1" applyAlignment="1" applyProtection="1">
      <alignment wrapText="1"/>
      <protection hidden="1"/>
    </xf>
    <xf numFmtId="0" fontId="0" fillId="40" borderId="41" xfId="0" applyFill="1" applyBorder="1" applyAlignment="1" applyProtection="1">
      <alignment/>
      <protection hidden="1" locked="0"/>
    </xf>
    <xf numFmtId="0" fontId="5" fillId="0" borderId="60" xfId="0" applyNumberFormat="1" applyFont="1" applyFill="1" applyBorder="1" applyAlignment="1" applyProtection="1">
      <alignment horizontal="right" wrapText="1"/>
      <protection hidden="1" locked="0"/>
    </xf>
    <xf numFmtId="177" fontId="5" fillId="0" borderId="10" xfId="0" applyNumberFormat="1" applyFont="1" applyFill="1" applyBorder="1" applyAlignment="1" applyProtection="1">
      <alignment wrapText="1"/>
      <protection hidden="1" locked="0"/>
    </xf>
    <xf numFmtId="4" fontId="5" fillId="0" borderId="10" xfId="0" applyNumberFormat="1" applyFont="1" applyFill="1" applyBorder="1" applyAlignment="1" applyProtection="1">
      <alignment horizontal="right" wrapText="1"/>
      <protection hidden="1" locked="0"/>
    </xf>
    <xf numFmtId="0" fontId="5" fillId="40" borderId="60" xfId="0" applyNumberFormat="1" applyFont="1" applyFill="1" applyBorder="1" applyAlignment="1" applyProtection="1">
      <alignment horizontal="right" wrapText="1"/>
      <protection hidden="1" locked="0"/>
    </xf>
    <xf numFmtId="177" fontId="5" fillId="40" borderId="10" xfId="0" applyNumberFormat="1" applyFont="1" applyFill="1" applyBorder="1" applyAlignment="1" applyProtection="1">
      <alignment wrapText="1"/>
      <protection hidden="1" locked="0"/>
    </xf>
    <xf numFmtId="0" fontId="5" fillId="0" borderId="60" xfId="0" applyFont="1" applyFill="1" applyBorder="1" applyAlignment="1" applyProtection="1">
      <alignment wrapText="1"/>
      <protection hidden="1" locked="0"/>
    </xf>
    <xf numFmtId="0" fontId="0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0" fontId="30" fillId="0" borderId="61" xfId="0" applyFont="1" applyBorder="1" applyAlignment="1" applyProtection="1">
      <alignment horizontal="left" wrapText="1"/>
      <protection hidden="1"/>
    </xf>
    <xf numFmtId="0" fontId="30" fillId="0" borderId="62" xfId="0" applyFont="1" applyBorder="1" applyAlignment="1" applyProtection="1">
      <alignment horizontal="left" wrapText="1"/>
      <protection hidden="1"/>
    </xf>
    <xf numFmtId="0" fontId="0" fillId="38" borderId="37" xfId="0" applyFill="1" applyBorder="1" applyAlignment="1" applyProtection="1">
      <alignment/>
      <protection hidden="1" locked="0"/>
    </xf>
    <xf numFmtId="0" fontId="0" fillId="38" borderId="63" xfId="0" applyFill="1" applyBorder="1" applyAlignment="1" applyProtection="1">
      <alignment/>
      <protection hidden="1" locked="0"/>
    </xf>
    <xf numFmtId="0" fontId="17" fillId="0" borderId="10" xfId="0" applyFont="1" applyBorder="1" applyAlignment="1" applyProtection="1">
      <alignment horizontal="left"/>
      <protection hidden="1"/>
    </xf>
    <xf numFmtId="0" fontId="5" fillId="33" borderId="18" xfId="0" applyFont="1" applyFill="1" applyBorder="1" applyAlignment="1" applyProtection="1">
      <alignment wrapText="1"/>
      <protection hidden="1"/>
    </xf>
    <xf numFmtId="0" fontId="0" fillId="0" borderId="10" xfId="0" applyBorder="1" applyAlignment="1" applyProtection="1">
      <alignment horizontal="left" wrapText="1"/>
      <protection hidden="1"/>
    </xf>
    <xf numFmtId="0" fontId="5" fillId="0" borderId="0" xfId="0" applyFont="1" applyFill="1" applyBorder="1" applyAlignment="1" applyProtection="1">
      <alignment horizontal="left" wrapText="1"/>
      <protection hidden="1"/>
    </xf>
    <xf numFmtId="0" fontId="30" fillId="0" borderId="10" xfId="0" applyFont="1" applyFill="1" applyBorder="1" applyAlignment="1" applyProtection="1">
      <alignment horizontal="left" wrapText="1"/>
      <protection hidden="1"/>
    </xf>
    <xf numFmtId="0" fontId="5" fillId="0" borderId="10" xfId="0" applyFont="1" applyFill="1" applyBorder="1" applyAlignment="1" applyProtection="1">
      <alignment wrapText="1"/>
      <protection hidden="1"/>
    </xf>
    <xf numFmtId="0" fontId="5" fillId="0" borderId="10" xfId="0" applyFont="1" applyFill="1" applyBorder="1" applyAlignment="1" applyProtection="1">
      <alignment horizontal="left" wrapText="1"/>
      <protection hidden="1"/>
    </xf>
    <xf numFmtId="0" fontId="30" fillId="0" borderId="10" xfId="0" applyFont="1" applyFill="1" applyBorder="1" applyAlignment="1" applyProtection="1">
      <alignment horizontal="left"/>
      <protection hidden="1"/>
    </xf>
    <xf numFmtId="0" fontId="0" fillId="0" borderId="10" xfId="0" applyFill="1" applyBorder="1" applyAlignment="1" applyProtection="1">
      <alignment horizontal="left" wrapText="1"/>
      <protection hidden="1"/>
    </xf>
    <xf numFmtId="0" fontId="0" fillId="0" borderId="10" xfId="0" applyBorder="1" applyAlignment="1" applyProtection="1">
      <alignment/>
      <protection hidden="1"/>
    </xf>
    <xf numFmtId="0" fontId="18" fillId="0" borderId="0" xfId="0" applyFont="1" applyAlignment="1" applyProtection="1">
      <alignment horizontal="left"/>
      <protection hidden="1" locked="0"/>
    </xf>
    <xf numFmtId="0" fontId="0" fillId="0" borderId="0" xfId="0" applyAlignment="1" applyProtection="1">
      <alignment horizontal="left"/>
      <protection hidden="1" locked="0"/>
    </xf>
    <xf numFmtId="0" fontId="18" fillId="0" borderId="0" xfId="0" applyFont="1" applyBorder="1" applyAlignment="1" applyProtection="1">
      <alignment horizontal="left"/>
      <protection hidden="1" locked="0"/>
    </xf>
    <xf numFmtId="0" fontId="3" fillId="0" borderId="0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/>
      <protection hidden="1" locked="0"/>
    </xf>
    <xf numFmtId="0" fontId="3" fillId="38" borderId="11" xfId="0" applyFont="1" applyFill="1" applyBorder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19" fillId="38" borderId="14" xfId="0" applyFont="1" applyFill="1" applyBorder="1" applyAlignment="1" applyProtection="1">
      <alignment horizontal="center" wrapText="1"/>
      <protection hidden="1" locked="0"/>
    </xf>
    <xf numFmtId="0" fontId="0" fillId="0" borderId="0" xfId="0" applyFont="1" applyAlignment="1" applyProtection="1">
      <alignment horizontal="left"/>
      <protection hidden="1" locked="0"/>
    </xf>
    <xf numFmtId="0" fontId="3" fillId="0" borderId="0" xfId="0" applyFont="1" applyAlignment="1" applyProtection="1">
      <alignment/>
      <protection hidden="1" locked="0"/>
    </xf>
    <xf numFmtId="0" fontId="18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8" fillId="0" borderId="0" xfId="0" applyFont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5" fillId="0" borderId="61" xfId="0" applyFont="1" applyBorder="1" applyAlignment="1" applyProtection="1">
      <alignment wrapText="1"/>
      <protection hidden="1"/>
    </xf>
    <xf numFmtId="0" fontId="5" fillId="0" borderId="61" xfId="0" applyFont="1" applyBorder="1" applyAlignment="1" applyProtection="1">
      <alignment/>
      <protection hidden="1"/>
    </xf>
    <xf numFmtId="0" fontId="5" fillId="0" borderId="61" xfId="0" applyFont="1" applyBorder="1" applyAlignment="1" applyProtection="1">
      <alignment horizontal="left"/>
      <protection hidden="1"/>
    </xf>
    <xf numFmtId="0" fontId="5" fillId="0" borderId="50" xfId="0" applyFont="1" applyBorder="1" applyAlignment="1" applyProtection="1">
      <alignment/>
      <protection hidden="1"/>
    </xf>
    <xf numFmtId="0" fontId="0" fillId="0" borderId="41" xfId="0" applyBorder="1" applyAlignment="1" applyProtection="1">
      <alignment wrapText="1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3" fillId="38" borderId="0" xfId="0" applyFont="1" applyFill="1" applyBorder="1" applyAlignment="1" applyProtection="1">
      <alignment horizontal="left"/>
      <protection hidden="1" locked="0"/>
    </xf>
    <xf numFmtId="0" fontId="18" fillId="0" borderId="0" xfId="0" applyFont="1" applyBorder="1" applyAlignment="1" applyProtection="1">
      <alignment/>
      <protection hidden="1" locked="0"/>
    </xf>
    <xf numFmtId="0" fontId="0" fillId="0" borderId="0" xfId="0" applyBorder="1" applyAlignment="1" applyProtection="1">
      <alignment horizontal="left"/>
      <protection hidden="1" locked="0"/>
    </xf>
    <xf numFmtId="0" fontId="18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8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/>
      <protection hidden="1"/>
    </xf>
    <xf numFmtId="0" fontId="30" fillId="0" borderId="10" xfId="0" applyFont="1" applyFill="1" applyBorder="1" applyAlignment="1" applyProtection="1">
      <alignment horizontal="center" wrapText="1"/>
      <protection hidden="1"/>
    </xf>
    <xf numFmtId="0" fontId="30" fillId="0" borderId="10" xfId="0" applyFont="1" applyFill="1" applyBorder="1" applyAlignment="1" applyProtection="1">
      <alignment horizontal="center"/>
      <protection hidden="1"/>
    </xf>
    <xf numFmtId="0" fontId="30" fillId="37" borderId="10" xfId="0" applyFont="1" applyFill="1" applyBorder="1" applyAlignment="1" applyProtection="1">
      <alignment horizontal="left" wrapText="1"/>
      <protection hidden="1"/>
    </xf>
    <xf numFmtId="0" fontId="35" fillId="37" borderId="10" xfId="0" applyFont="1" applyFill="1" applyBorder="1" applyAlignment="1" applyProtection="1">
      <alignment/>
      <protection hidden="1"/>
    </xf>
    <xf numFmtId="0" fontId="30" fillId="37" borderId="10" xfId="0" applyFont="1" applyFill="1" applyBorder="1" applyAlignment="1" applyProtection="1">
      <alignment horizontal="center"/>
      <protection hidden="1"/>
    </xf>
    <xf numFmtId="0" fontId="35" fillId="37" borderId="10" xfId="0" applyFont="1" applyFill="1" applyBorder="1" applyAlignment="1" applyProtection="1">
      <alignment wrapText="1"/>
      <protection hidden="1"/>
    </xf>
    <xf numFmtId="0" fontId="30" fillId="40" borderId="10" xfId="0" applyFont="1" applyFill="1" applyBorder="1" applyAlignment="1" applyProtection="1">
      <alignment/>
      <protection hidden="1"/>
    </xf>
    <xf numFmtId="0" fontId="89" fillId="40" borderId="10" xfId="0" applyFont="1" applyFill="1" applyBorder="1" applyAlignment="1">
      <alignment vertical="top" wrapText="1"/>
    </xf>
    <xf numFmtId="0" fontId="0" fillId="0" borderId="0" xfId="0" applyFill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left" wrapText="1"/>
      <protection hidden="1"/>
    </xf>
    <xf numFmtId="0" fontId="35" fillId="37" borderId="10" xfId="0" applyFont="1" applyFill="1" applyBorder="1" applyAlignment="1" applyProtection="1">
      <alignment horizontal="left"/>
      <protection hidden="1"/>
    </xf>
    <xf numFmtId="0" fontId="44" fillId="41" borderId="10" xfId="0" applyFont="1" applyFill="1" applyBorder="1" applyAlignment="1" applyProtection="1">
      <alignment horizontal="left" wrapText="1"/>
      <protection hidden="1"/>
    </xf>
    <xf numFmtId="0" fontId="45" fillId="41" borderId="10" xfId="0" applyFont="1" applyFill="1" applyBorder="1" applyAlignment="1" applyProtection="1">
      <alignment horizontal="left"/>
      <protection hidden="1"/>
    </xf>
    <xf numFmtId="0" fontId="30" fillId="0" borderId="10" xfId="0" applyFont="1" applyFill="1" applyBorder="1" applyAlignment="1" applyProtection="1">
      <alignment/>
      <protection hidden="1"/>
    </xf>
    <xf numFmtId="0" fontId="90" fillId="40" borderId="10" xfId="0" applyFont="1" applyFill="1" applyBorder="1" applyAlignment="1" applyProtection="1">
      <alignment wrapText="1"/>
      <protection hidden="1"/>
    </xf>
    <xf numFmtId="0" fontId="30" fillId="37" borderId="10" xfId="0" applyFont="1" applyFill="1" applyBorder="1" applyAlignment="1" applyProtection="1">
      <alignment wrapText="1"/>
      <protection hidden="1"/>
    </xf>
    <xf numFmtId="0" fontId="5" fillId="0" borderId="10" xfId="0" applyFont="1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5" fillId="0" borderId="64" xfId="0" applyFont="1" applyBorder="1" applyAlignment="1" applyProtection="1">
      <alignment/>
      <protection hidden="1"/>
    </xf>
    <xf numFmtId="0" fontId="5" fillId="0" borderId="62" xfId="0" applyFont="1" applyBorder="1" applyAlignment="1" applyProtection="1">
      <alignment horizontal="left"/>
      <protection hidden="1"/>
    </xf>
    <xf numFmtId="0" fontId="5" fillId="0" borderId="62" xfId="0" applyFont="1" applyBorder="1" applyAlignment="1" applyProtection="1">
      <alignment/>
      <protection hidden="1"/>
    </xf>
    <xf numFmtId="0" fontId="0" fillId="37" borderId="65" xfId="0" applyFill="1" applyBorder="1" applyAlignment="1" applyProtection="1">
      <alignment wrapText="1"/>
      <protection hidden="1"/>
    </xf>
    <xf numFmtId="0" fontId="4" fillId="37" borderId="66" xfId="0" applyFont="1" applyFill="1" applyBorder="1" applyAlignment="1" applyProtection="1">
      <alignment wrapText="1"/>
      <protection hidden="1"/>
    </xf>
    <xf numFmtId="0" fontId="4" fillId="42" borderId="67" xfId="0" applyFont="1" applyFill="1" applyBorder="1" applyAlignment="1" applyProtection="1">
      <alignment wrapText="1"/>
      <protection hidden="1"/>
    </xf>
    <xf numFmtId="0" fontId="89" fillId="40" borderId="10" xfId="0" applyFont="1" applyFill="1" applyBorder="1" applyAlignment="1">
      <alignment wrapText="1"/>
    </xf>
    <xf numFmtId="0" fontId="89" fillId="40" borderId="18" xfId="0" applyFont="1" applyFill="1" applyBorder="1" applyAlignment="1">
      <alignment vertical="top" wrapText="1"/>
    </xf>
    <xf numFmtId="0" fontId="89" fillId="40" borderId="18" xfId="0" applyFont="1" applyFill="1" applyBorder="1" applyAlignment="1">
      <alignment wrapText="1"/>
    </xf>
    <xf numFmtId="0" fontId="36" fillId="0" borderId="10" xfId="0" applyFont="1" applyBorder="1" applyAlignment="1" applyProtection="1">
      <alignment wrapText="1"/>
      <protection hidden="1"/>
    </xf>
    <xf numFmtId="0" fontId="2" fillId="0" borderId="10" xfId="0" applyFon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vertical="center" wrapText="1"/>
      <protection hidden="1"/>
    </xf>
    <xf numFmtId="0" fontId="2" fillId="0" borderId="10" xfId="0" applyNumberFormat="1" applyFont="1" applyFill="1" applyBorder="1" applyAlignment="1" applyProtection="1">
      <alignment wrapText="1"/>
      <protection hidden="1"/>
    </xf>
    <xf numFmtId="0" fontId="30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wrapText="1"/>
    </xf>
    <xf numFmtId="0" fontId="46" fillId="0" borderId="10" xfId="0" applyFont="1" applyFill="1" applyBorder="1" applyAlignment="1">
      <alignment wrapText="1"/>
    </xf>
    <xf numFmtId="0" fontId="4" fillId="39" borderId="68" xfId="0" applyFont="1" applyFill="1" applyBorder="1" applyAlignment="1" applyProtection="1">
      <alignment horizontal="left" wrapText="1"/>
      <protection hidden="1"/>
    </xf>
    <xf numFmtId="0" fontId="4" fillId="39" borderId="42" xfId="0" applyFont="1" applyFill="1" applyBorder="1" applyAlignment="1" applyProtection="1">
      <alignment horizontal="center"/>
      <protection hidden="1"/>
    </xf>
    <xf numFmtId="0" fontId="0" fillId="37" borderId="56" xfId="0" applyFill="1" applyBorder="1" applyAlignment="1" applyProtection="1">
      <alignment horizontal="left" wrapText="1"/>
      <protection hidden="1"/>
    </xf>
    <xf numFmtId="0" fontId="37" fillId="37" borderId="26" xfId="0" applyFont="1" applyFill="1" applyBorder="1" applyAlignment="1" applyProtection="1">
      <alignment wrapText="1"/>
      <protection hidden="1"/>
    </xf>
    <xf numFmtId="0" fontId="0" fillId="0" borderId="10" xfId="0" applyFill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horizontal="center"/>
      <protection hidden="1" locked="0"/>
    </xf>
    <xf numFmtId="0" fontId="0" fillId="0" borderId="0" xfId="0" applyFont="1" applyBorder="1" applyAlignment="1" applyProtection="1">
      <alignment horizontal="center"/>
      <protection hidden="1"/>
    </xf>
    <xf numFmtId="0" fontId="0" fillId="39" borderId="42" xfId="0" applyFont="1" applyFill="1" applyBorder="1" applyAlignment="1" applyProtection="1">
      <alignment horizontal="center" wrapText="1"/>
      <protection hidden="1"/>
    </xf>
    <xf numFmtId="0" fontId="44" fillId="41" borderId="10" xfId="0" applyFont="1" applyFill="1" applyBorder="1" applyAlignment="1" applyProtection="1">
      <alignment horizontal="center" wrapText="1"/>
      <protection hidden="1"/>
    </xf>
    <xf numFmtId="0" fontId="30" fillId="37" borderId="10" xfId="0" applyFont="1" applyFill="1" applyBorder="1" applyAlignment="1" applyProtection="1">
      <alignment horizontal="center" wrapText="1"/>
      <protection hidden="1"/>
    </xf>
    <xf numFmtId="0" fontId="0" fillId="37" borderId="19" xfId="0" applyFont="1" applyFill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39" borderId="42" xfId="0" applyFont="1" applyFill="1" applyBorder="1" applyAlignment="1" applyProtection="1">
      <alignment horizontal="center"/>
      <protection hidden="1"/>
    </xf>
    <xf numFmtId="0" fontId="44" fillId="41" borderId="10" xfId="0" applyFont="1" applyFill="1" applyBorder="1" applyAlignment="1" applyProtection="1">
      <alignment horizontal="center"/>
      <protection hidden="1"/>
    </xf>
    <xf numFmtId="3" fontId="43" fillId="0" borderId="10" xfId="0" applyNumberFormat="1" applyFont="1" applyFill="1" applyBorder="1" applyAlignment="1" applyProtection="1">
      <alignment horizontal="center" wrapText="1"/>
      <protection hidden="1"/>
    </xf>
    <xf numFmtId="3" fontId="43" fillId="0" borderId="10" xfId="0" applyNumberFormat="1" applyFont="1" applyFill="1" applyBorder="1" applyAlignment="1" applyProtection="1">
      <alignment horizontal="center"/>
      <protection hidden="1"/>
    </xf>
    <xf numFmtId="3" fontId="43" fillId="37" borderId="10" xfId="0" applyNumberFormat="1" applyFont="1" applyFill="1" applyBorder="1" applyAlignment="1" applyProtection="1">
      <alignment horizontal="center" wrapText="1"/>
      <protection hidden="1"/>
    </xf>
    <xf numFmtId="3" fontId="43" fillId="37" borderId="10" xfId="0" applyNumberFormat="1" applyFont="1" applyFill="1" applyBorder="1" applyAlignment="1" applyProtection="1">
      <alignment horizontal="center"/>
      <protection hidden="1"/>
    </xf>
    <xf numFmtId="174" fontId="5" fillId="37" borderId="40" xfId="0" applyNumberFormat="1" applyFont="1" applyFill="1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50" xfId="0" applyFont="1" applyBorder="1" applyAlignment="1" applyProtection="1">
      <alignment horizontal="center" wrapText="1"/>
      <protection hidden="1"/>
    </xf>
    <xf numFmtId="0" fontId="5" fillId="0" borderId="41" xfId="0" applyFont="1" applyBorder="1" applyAlignment="1" applyProtection="1">
      <alignment/>
      <protection hidden="1"/>
    </xf>
    <xf numFmtId="0" fontId="0" fillId="43" borderId="10" xfId="0" applyFont="1" applyFill="1" applyBorder="1" applyAlignment="1" applyProtection="1">
      <alignment wrapText="1"/>
      <protection hidden="1"/>
    </xf>
    <xf numFmtId="0" fontId="0" fillId="43" borderId="10" xfId="0" applyFill="1" applyBorder="1" applyAlignment="1" applyProtection="1">
      <alignment wrapText="1"/>
      <protection hidden="1"/>
    </xf>
    <xf numFmtId="0" fontId="5" fillId="0" borderId="10" xfId="0" applyFont="1" applyFill="1" applyBorder="1" applyAlignment="1" applyProtection="1">
      <alignment horizontal="center" wrapText="1"/>
      <protection hidden="1"/>
    </xf>
    <xf numFmtId="0" fontId="48" fillId="0" borderId="50" xfId="0" applyFont="1" applyBorder="1" applyAlignment="1" applyProtection="1">
      <alignment horizontal="left" wrapText="1"/>
      <protection hidden="1"/>
    </xf>
    <xf numFmtId="0" fontId="49" fillId="0" borderId="0" xfId="0" applyFont="1" applyFill="1" applyBorder="1" applyAlignment="1" applyProtection="1">
      <alignment wrapText="1"/>
      <protection hidden="1"/>
    </xf>
    <xf numFmtId="0" fontId="91" fillId="40" borderId="10" xfId="0" applyFont="1" applyFill="1" applyBorder="1" applyAlignment="1">
      <alignment vertical="top" wrapText="1"/>
    </xf>
    <xf numFmtId="0" fontId="91" fillId="40" borderId="10" xfId="0" applyFont="1" applyFill="1" applyBorder="1" applyAlignment="1">
      <alignment wrapText="1"/>
    </xf>
    <xf numFmtId="0" fontId="92" fillId="0" borderId="10" xfId="0" applyFont="1" applyBorder="1" applyAlignment="1" applyProtection="1">
      <alignment horizontal="left" wrapText="1"/>
      <protection hidden="1"/>
    </xf>
    <xf numFmtId="0" fontId="92" fillId="0" borderId="10" xfId="0" applyFont="1" applyBorder="1" applyAlignment="1" applyProtection="1">
      <alignment wrapText="1"/>
      <protection hidden="1"/>
    </xf>
    <xf numFmtId="0" fontId="92" fillId="0" borderId="41" xfId="0" applyFont="1" applyBorder="1" applyAlignment="1" applyProtection="1">
      <alignment/>
      <protection hidden="1"/>
    </xf>
    <xf numFmtId="0" fontId="92" fillId="0" borderId="10" xfId="0" applyFont="1" applyBorder="1" applyAlignment="1" applyProtection="1">
      <alignment horizontal="center"/>
      <protection hidden="1"/>
    </xf>
    <xf numFmtId="0" fontId="93" fillId="0" borderId="0" xfId="0" applyFont="1" applyAlignment="1" applyProtection="1">
      <alignment wrapText="1"/>
      <protection hidden="1"/>
    </xf>
    <xf numFmtId="173" fontId="5" fillId="0" borderId="13" xfId="0" applyNumberFormat="1" applyFont="1" applyFill="1" applyBorder="1" applyAlignment="1" applyProtection="1">
      <alignment wrapText="1"/>
      <protection hidden="1" locked="0"/>
    </xf>
    <xf numFmtId="177" fontId="5" fillId="33" borderId="10" xfId="0" applyNumberFormat="1" applyFont="1" applyFill="1" applyBorder="1" applyAlignment="1" applyProtection="1">
      <alignment horizontal="right" wrapText="1"/>
      <protection hidden="1" locked="0"/>
    </xf>
    <xf numFmtId="10" fontId="5" fillId="0" borderId="10" xfId="0" applyNumberFormat="1" applyFont="1" applyFill="1" applyBorder="1" applyAlignment="1" applyProtection="1">
      <alignment horizontal="right" wrapText="1"/>
      <protection hidden="1" locked="0"/>
    </xf>
    <xf numFmtId="10" fontId="5" fillId="0" borderId="10" xfId="0" applyNumberFormat="1" applyFont="1" applyFill="1" applyBorder="1" applyAlignment="1" applyProtection="1">
      <alignment horizontal="center" wrapText="1"/>
      <protection hidden="1" locked="0"/>
    </xf>
    <xf numFmtId="177" fontId="19" fillId="38" borderId="14" xfId="0" applyNumberFormat="1" applyFont="1" applyFill="1" applyBorder="1" applyAlignment="1" applyProtection="1">
      <alignment horizontal="center" wrapText="1"/>
      <protection hidden="1" locked="0"/>
    </xf>
    <xf numFmtId="4" fontId="19" fillId="38" borderId="14" xfId="0" applyNumberFormat="1" applyFont="1" applyFill="1" applyBorder="1" applyAlignment="1" applyProtection="1">
      <alignment horizontal="center" wrapText="1"/>
      <protection hidden="1" locked="0"/>
    </xf>
    <xf numFmtId="177" fontId="5" fillId="33" borderId="36" xfId="0" applyNumberFormat="1" applyFont="1" applyFill="1" applyBorder="1" applyAlignment="1" applyProtection="1">
      <alignment horizontal="right" wrapText="1"/>
      <protection hidden="1" locked="0"/>
    </xf>
    <xf numFmtId="177" fontId="5" fillId="0" borderId="13" xfId="0" applyNumberFormat="1" applyFont="1" applyFill="1" applyBorder="1" applyAlignment="1" applyProtection="1">
      <alignment wrapText="1"/>
      <protection hidden="1" locked="0"/>
    </xf>
    <xf numFmtId="10" fontId="5" fillId="0" borderId="13" xfId="0" applyNumberFormat="1" applyFont="1" applyFill="1" applyBorder="1" applyAlignment="1" applyProtection="1">
      <alignment horizontal="right" wrapText="1"/>
      <protection hidden="1" locked="0"/>
    </xf>
    <xf numFmtId="10" fontId="5" fillId="0" borderId="13" xfId="0" applyNumberFormat="1" applyFont="1" applyFill="1" applyBorder="1" applyAlignment="1" applyProtection="1">
      <alignment horizontal="center" wrapText="1"/>
      <protection hidden="1" locked="0"/>
    </xf>
    <xf numFmtId="4" fontId="5" fillId="0" borderId="13" xfId="0" applyNumberFormat="1" applyFont="1" applyFill="1" applyBorder="1" applyAlignment="1" applyProtection="1">
      <alignment horizontal="right" wrapText="1"/>
      <protection hidden="1" locked="0"/>
    </xf>
    <xf numFmtId="177" fontId="0" fillId="40" borderId="41" xfId="0" applyNumberFormat="1" applyFill="1" applyBorder="1" applyAlignment="1" applyProtection="1">
      <alignment/>
      <protection hidden="1" locked="0"/>
    </xf>
    <xf numFmtId="177" fontId="0" fillId="40" borderId="10" xfId="0" applyNumberFormat="1" applyFill="1" applyBorder="1" applyAlignment="1" applyProtection="1">
      <alignment wrapText="1"/>
      <protection hidden="1" locked="0"/>
    </xf>
    <xf numFmtId="10" fontId="0" fillId="40" borderId="10" xfId="0" applyNumberFormat="1" applyFill="1" applyBorder="1" applyAlignment="1" applyProtection="1">
      <alignment wrapText="1"/>
      <protection hidden="1" locked="0"/>
    </xf>
    <xf numFmtId="10" fontId="0" fillId="40" borderId="10" xfId="0" applyNumberFormat="1" applyFill="1" applyBorder="1" applyAlignment="1" applyProtection="1">
      <alignment horizontal="center" wrapText="1"/>
      <protection hidden="1" locked="0"/>
    </xf>
    <xf numFmtId="177" fontId="5" fillId="0" borderId="41" xfId="0" applyNumberFormat="1" applyFont="1" applyFill="1" applyBorder="1" applyAlignment="1" applyProtection="1">
      <alignment horizontal="right" wrapText="1"/>
      <protection hidden="1" locked="0"/>
    </xf>
    <xf numFmtId="177" fontId="5" fillId="40" borderId="41" xfId="0" applyNumberFormat="1" applyFont="1" applyFill="1" applyBorder="1" applyAlignment="1" applyProtection="1">
      <alignment horizontal="right" wrapText="1"/>
      <protection hidden="1" locked="0"/>
    </xf>
    <xf numFmtId="10" fontId="5" fillId="40" borderId="10" xfId="0" applyNumberFormat="1" applyFont="1" applyFill="1" applyBorder="1" applyAlignment="1" applyProtection="1">
      <alignment horizontal="right" wrapText="1"/>
      <protection hidden="1" locked="0"/>
    </xf>
    <xf numFmtId="10" fontId="5" fillId="40" borderId="10" xfId="0" applyNumberFormat="1" applyFont="1" applyFill="1" applyBorder="1" applyAlignment="1" applyProtection="1">
      <alignment horizontal="center" wrapText="1"/>
      <protection hidden="1" locked="0"/>
    </xf>
    <xf numFmtId="177" fontId="5" fillId="0" borderId="41" xfId="0" applyNumberFormat="1" applyFont="1" applyFill="1" applyBorder="1" applyAlignment="1" applyProtection="1">
      <alignment wrapText="1"/>
      <protection hidden="1" locked="0"/>
    </xf>
    <xf numFmtId="10" fontId="5" fillId="0" borderId="10" xfId="0" applyNumberFormat="1" applyFont="1" applyFill="1" applyBorder="1" applyAlignment="1" applyProtection="1">
      <alignment wrapText="1"/>
      <protection hidden="1" locked="0"/>
    </xf>
    <xf numFmtId="173" fontId="5" fillId="0" borderId="10" xfId="0" applyNumberFormat="1" applyFont="1" applyFill="1" applyBorder="1" applyAlignment="1" applyProtection="1">
      <alignment wrapText="1"/>
      <protection hidden="1" locked="0"/>
    </xf>
    <xf numFmtId="0" fontId="1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34" borderId="16" xfId="0" applyFont="1" applyFill="1" applyBorder="1" applyAlignment="1" applyProtection="1">
      <alignment horizontal="center"/>
      <protection hidden="1"/>
    </xf>
    <xf numFmtId="0" fontId="3" fillId="34" borderId="17" xfId="0" applyFont="1" applyFill="1" applyBorder="1" applyAlignment="1" applyProtection="1">
      <alignment horizontal="center"/>
      <protection hidden="1"/>
    </xf>
    <xf numFmtId="0" fontId="3" fillId="34" borderId="69" xfId="0" applyFont="1" applyFill="1" applyBorder="1" applyAlignment="1" applyProtection="1">
      <alignment horizontal="center"/>
      <protection hidden="1"/>
    </xf>
    <xf numFmtId="0" fontId="25" fillId="35" borderId="45" xfId="42" applyFont="1" applyFill="1" applyBorder="1" applyAlignment="1" applyProtection="1">
      <alignment horizontal="left" wrapText="1"/>
      <protection hidden="1"/>
    </xf>
    <xf numFmtId="0" fontId="0" fillId="35" borderId="44" xfId="0" applyFill="1" applyBorder="1" applyAlignment="1">
      <alignment wrapText="1"/>
    </xf>
    <xf numFmtId="0" fontId="25" fillId="35" borderId="29" xfId="42" applyFont="1" applyFill="1" applyBorder="1" applyAlignment="1" applyProtection="1">
      <alignment horizontal="left"/>
      <protection hidden="1"/>
    </xf>
    <xf numFmtId="0" fontId="0" fillId="35" borderId="0" xfId="0" applyFill="1" applyBorder="1" applyAlignment="1">
      <alignment/>
    </xf>
    <xf numFmtId="0" fontId="0" fillId="0" borderId="0" xfId="0" applyAlignment="1">
      <alignment/>
    </xf>
    <xf numFmtId="0" fontId="24" fillId="35" borderId="22" xfId="42" applyFont="1" applyFill="1" applyBorder="1" applyAlignment="1" applyProtection="1">
      <alignment horizontal="center" wrapText="1"/>
      <protection hidden="1"/>
    </xf>
    <xf numFmtId="0" fontId="0" fillId="0" borderId="23" xfId="0" applyBorder="1" applyAlignment="1">
      <alignment horizontal="center" wrapText="1"/>
    </xf>
    <xf numFmtId="0" fontId="4" fillId="35" borderId="16" xfId="0" applyFont="1" applyFill="1" applyBorder="1" applyAlignment="1" applyProtection="1">
      <alignment horizontal="left"/>
      <protection hidden="1"/>
    </xf>
    <xf numFmtId="0" fontId="0" fillId="35" borderId="17" xfId="0" applyFill="1" applyBorder="1" applyAlignment="1" applyProtection="1">
      <alignment/>
      <protection hidden="1"/>
    </xf>
    <xf numFmtId="0" fontId="0" fillId="35" borderId="69" xfId="0" applyFill="1" applyBorder="1" applyAlignment="1" applyProtection="1">
      <alignment/>
      <protection hidden="1"/>
    </xf>
    <xf numFmtId="0" fontId="6" fillId="35" borderId="27" xfId="0" applyFont="1" applyFill="1" applyBorder="1" applyAlignment="1" applyProtection="1">
      <alignment horizontal="center"/>
      <protection hidden="1"/>
    </xf>
    <xf numFmtId="0" fontId="6" fillId="35" borderId="28" xfId="0" applyFont="1" applyFill="1" applyBorder="1" applyAlignment="1" applyProtection="1">
      <alignment horizontal="center"/>
      <protection hidden="1"/>
    </xf>
    <xf numFmtId="0" fontId="6" fillId="35" borderId="29" xfId="0" applyFont="1" applyFill="1" applyBorder="1" applyAlignment="1" applyProtection="1">
      <alignment horizontal="center"/>
      <protection hidden="1"/>
    </xf>
    <xf numFmtId="0" fontId="6" fillId="35" borderId="30" xfId="0" applyFont="1" applyFill="1" applyBorder="1" applyAlignment="1" applyProtection="1">
      <alignment horizontal="center"/>
      <protection hidden="1"/>
    </xf>
    <xf numFmtId="0" fontId="4" fillId="34" borderId="22" xfId="0" applyFont="1" applyFill="1" applyBorder="1" applyAlignment="1">
      <alignment/>
    </xf>
    <xf numFmtId="0" fontId="4" fillId="34" borderId="49" xfId="0" applyFont="1" applyFill="1" applyBorder="1" applyAlignment="1">
      <alignment/>
    </xf>
    <xf numFmtId="0" fontId="4" fillId="0" borderId="44" xfId="0" applyFont="1" applyBorder="1" applyAlignment="1">
      <alignment/>
    </xf>
    <xf numFmtId="0" fontId="25" fillId="35" borderId="45" xfId="42" applyFont="1" applyFill="1" applyBorder="1" applyAlignment="1" applyProtection="1">
      <alignment horizontal="left"/>
      <protection hidden="1"/>
    </xf>
    <xf numFmtId="0" fontId="0" fillId="35" borderId="44" xfId="0" applyFill="1" applyBorder="1" applyAlignment="1">
      <alignment/>
    </xf>
    <xf numFmtId="0" fontId="24" fillId="35" borderId="27" xfId="42" applyFont="1" applyFill="1" applyBorder="1" applyAlignment="1" applyProtection="1">
      <alignment horizontal="center"/>
      <protection hidden="1"/>
    </xf>
    <xf numFmtId="0" fontId="0" fillId="35" borderId="28" xfId="0" applyFill="1" applyBorder="1" applyAlignment="1">
      <alignment horizontal="center"/>
    </xf>
    <xf numFmtId="0" fontId="24" fillId="35" borderId="45" xfId="42" applyFont="1" applyFill="1" applyBorder="1" applyAlignment="1" applyProtection="1">
      <alignment horizontal="center"/>
      <protection hidden="1"/>
    </xf>
    <xf numFmtId="0" fontId="0" fillId="35" borderId="70" xfId="0" applyFill="1" applyBorder="1" applyAlignment="1">
      <alignment horizontal="center"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69" xfId="0" applyFill="1" applyBorder="1" applyAlignment="1">
      <alignment/>
    </xf>
    <xf numFmtId="0" fontId="0" fillId="0" borderId="69" xfId="0" applyBorder="1" applyAlignment="1">
      <alignment/>
    </xf>
    <xf numFmtId="0" fontId="4" fillId="35" borderId="16" xfId="0" applyFont="1" applyFill="1" applyBorder="1" applyAlignment="1" applyProtection="1">
      <alignment horizontal="left"/>
      <protection hidden="1"/>
    </xf>
    <xf numFmtId="0" fontId="18" fillId="0" borderId="0" xfId="0" applyFont="1" applyAlignment="1" applyProtection="1">
      <alignment horizontal="left"/>
      <protection hidden="1" locked="0"/>
    </xf>
    <xf numFmtId="0" fontId="0" fillId="0" borderId="0" xfId="0" applyAlignment="1" applyProtection="1">
      <alignment horizontal="left"/>
      <protection hidden="1" locked="0"/>
    </xf>
    <xf numFmtId="0" fontId="18" fillId="0" borderId="0" xfId="0" applyFont="1" applyBorder="1" applyAlignment="1" applyProtection="1">
      <alignment horizontal="left"/>
      <protection hidden="1" locked="0"/>
    </xf>
    <xf numFmtId="0" fontId="3" fillId="37" borderId="10" xfId="0" applyFont="1" applyFill="1" applyBorder="1" applyAlignment="1" applyProtection="1">
      <alignment horizontal="center"/>
      <protection hidden="1"/>
    </xf>
    <xf numFmtId="0" fontId="14" fillId="37" borderId="10" xfId="0" applyFont="1" applyFill="1" applyBorder="1" applyAlignment="1" applyProtection="1">
      <alignment/>
      <protection hidden="1"/>
    </xf>
    <xf numFmtId="0" fontId="3" fillId="39" borderId="71" xfId="0" applyFont="1" applyFill="1" applyBorder="1" applyAlignment="1" applyProtection="1">
      <alignment horizontal="center"/>
      <protection hidden="1"/>
    </xf>
    <xf numFmtId="0" fontId="3" fillId="39" borderId="72" xfId="0" applyFont="1" applyFill="1" applyBorder="1" applyAlignment="1" applyProtection="1">
      <alignment horizontal="center"/>
      <protection hidden="1"/>
    </xf>
    <xf numFmtId="0" fontId="3" fillId="39" borderId="10" xfId="0" applyFont="1" applyFill="1" applyBorder="1" applyAlignment="1" applyProtection="1">
      <alignment horizontal="center"/>
      <protection hidden="1"/>
    </xf>
    <xf numFmtId="0" fontId="3" fillId="39" borderId="1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18" fillId="44" borderId="12" xfId="0" applyFont="1" applyFill="1" applyBorder="1" applyAlignment="1" applyProtection="1">
      <alignment horizontal="center"/>
      <protection hidden="1"/>
    </xf>
    <xf numFmtId="0" fontId="18" fillId="44" borderId="14" xfId="0" applyFont="1" applyFill="1" applyBorder="1" applyAlignment="1" applyProtection="1">
      <alignment horizontal="center"/>
      <protection hidden="1"/>
    </xf>
    <xf numFmtId="0" fontId="0" fillId="0" borderId="14" xfId="0" applyBorder="1" applyAlignment="1" applyProtection="1">
      <alignment/>
      <protection hidden="1"/>
    </xf>
    <xf numFmtId="0" fontId="3" fillId="38" borderId="47" xfId="0" applyFont="1" applyFill="1" applyBorder="1" applyAlignment="1" applyProtection="1">
      <alignment horizontal="center"/>
      <protection hidden="1" locked="0"/>
    </xf>
    <xf numFmtId="0" fontId="3" fillId="38" borderId="0" xfId="0" applyFont="1" applyFill="1" applyBorder="1" applyAlignment="1" applyProtection="1">
      <alignment horizontal="center"/>
      <protection hidden="1" locked="0"/>
    </xf>
    <xf numFmtId="0" fontId="14" fillId="38" borderId="0" xfId="0" applyFont="1" applyFill="1" applyBorder="1" applyAlignment="1" applyProtection="1">
      <alignment horizontal="center"/>
      <protection hidden="1" locked="0"/>
    </xf>
    <xf numFmtId="4" fontId="25" fillId="45" borderId="0" xfId="0" applyNumberFormat="1" applyFont="1" applyFill="1" applyAlignment="1" applyProtection="1">
      <alignment/>
      <protection hidden="1"/>
    </xf>
    <xf numFmtId="4" fontId="4" fillId="45" borderId="0" xfId="0" applyNumberFormat="1" applyFont="1" applyFill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left" wrapText="1"/>
      <protection hidden="1" locked="0"/>
    </xf>
    <xf numFmtId="4" fontId="4" fillId="45" borderId="0" xfId="0" applyNumberFormat="1" applyFont="1" applyFill="1" applyAlignment="1" applyProtection="1">
      <alignment/>
      <protection hidden="1"/>
    </xf>
    <xf numFmtId="4" fontId="4" fillId="45" borderId="0" xfId="0" applyNumberFormat="1" applyFont="1" applyFill="1" applyAlignment="1" applyProtection="1">
      <alignment wrapText="1"/>
      <protection hidden="1"/>
    </xf>
    <xf numFmtId="2" fontId="5" fillId="33" borderId="10" xfId="0" applyNumberFormat="1" applyFont="1" applyFill="1" applyBorder="1" applyAlignment="1" applyProtection="1">
      <alignment horizontal="right" wrapText="1"/>
      <protection hidden="1" locked="0"/>
    </xf>
  </cellXfs>
  <cellStyles count="5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10" xfId="41"/>
    <cellStyle name="Navadno_List1" xfId="42"/>
    <cellStyle name="Nevtralno" xfId="43"/>
    <cellStyle name="Normal_1449" xfId="44"/>
    <cellStyle name="Followed Hyperlink" xfId="45"/>
    <cellStyle name="Percent" xfId="46"/>
    <cellStyle name="Opomba" xfId="47"/>
    <cellStyle name="Opozorilo" xfId="48"/>
    <cellStyle name="Pojasnjevalno besedilo" xfId="49"/>
    <cellStyle name="Poudarek1" xfId="50"/>
    <cellStyle name="Poudarek2" xfId="51"/>
    <cellStyle name="Poudarek3" xfId="52"/>
    <cellStyle name="Poudarek4" xfId="53"/>
    <cellStyle name="Poudarek5" xfId="54"/>
    <cellStyle name="Poudarek6" xfId="55"/>
    <cellStyle name="Povezana celica" xfId="56"/>
    <cellStyle name="Preveri celico" xfId="57"/>
    <cellStyle name="Računanje" xfId="58"/>
    <cellStyle name="Slabo" xfId="59"/>
    <cellStyle name="Currency" xfId="60"/>
    <cellStyle name="Currency [0]" xfId="61"/>
    <cellStyle name="Comma" xfId="62"/>
    <cellStyle name="Comma [0]" xfId="63"/>
    <cellStyle name="Vnos" xfId="64"/>
    <cellStyle name="Vsota" xfId="65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ound.smith-nephew.com/uk/Product.asp?NodeId=2187&amp;UniqueId=0.9.2217.396.2221.2187&amp;Hide=True" TargetMode="External" /><Relationship Id="rId2" Type="http://schemas.openxmlformats.org/officeDocument/2006/relationships/hyperlink" Target="http://wound.smith-nephew.com/uk/Product.asp?NodeId=2187&amp;UniqueId=0.9.2217.396.2221.2187&amp;Hide=True" TargetMode="External" /><Relationship Id="rId3" Type="http://schemas.openxmlformats.org/officeDocument/2006/relationships/hyperlink" Target="http://wound.smith-nephew.com/uk/Product.asp?NodeId=2187&amp;UniqueId=0.9.2217.396.2221.2187&amp;Hide=True" TargetMode="External" /><Relationship Id="rId4" Type="http://schemas.openxmlformats.org/officeDocument/2006/relationships/hyperlink" Target="http://wound.smith-nephew.com/uk/Product.asp?NodeId=2187&amp;UniqueId=0.9.2217.396.2221.2187&amp;Hide=True" TargetMode="External" /><Relationship Id="rId5" Type="http://schemas.openxmlformats.org/officeDocument/2006/relationships/hyperlink" Target="http://wound.smith-nephew.com/uk/Product.asp?NodeId=2187&amp;UniqueId=0.9.2217.396.2221.2187&amp;Hide=True" TargetMode="External" /><Relationship Id="rId6" Type="http://schemas.openxmlformats.org/officeDocument/2006/relationships/hyperlink" Target="http://wound.smith-nephew.com/uk/popup.asp?NodeId=452&amp;Hide=True&amp;Tab=" TargetMode="External" /><Relationship Id="rId7" Type="http://schemas.openxmlformats.org/officeDocument/2006/relationships/hyperlink" Target="http://wound.smith-nephew.com/uk/popup.asp?NodeId=452&amp;Hide=True&amp;Tab=" TargetMode="External" /><Relationship Id="rId8" Type="http://schemas.openxmlformats.org/officeDocument/2006/relationships/hyperlink" Target="http://wound.smith-nephew.com/uk/popup.asp?NodeId=452&amp;Hide=True&amp;Tab=" TargetMode="External" /><Relationship Id="rId9" Type="http://schemas.openxmlformats.org/officeDocument/2006/relationships/hyperlink" Target="http://wound.smith-nephew.com/uk/popup.asp?NodeId=452&amp;Hide=True&amp;Tab=" TargetMode="External" /><Relationship Id="rId10" Type="http://schemas.openxmlformats.org/officeDocument/2006/relationships/hyperlink" Target="http://wound.smith-nephew.com/uk/popup.asp?NodeId=606&amp;Hide=True&amp;Tab=" TargetMode="External" /><Relationship Id="rId11" Type="http://schemas.openxmlformats.org/officeDocument/2006/relationships/hyperlink" Target="http://wound.smith-nephew.com/uk/popup.asp?NodeId=606&amp;Hide=True&amp;Tab=" TargetMode="External" /><Relationship Id="rId12" Type="http://schemas.openxmlformats.org/officeDocument/2006/relationships/hyperlink" Target="http://wound.smith-nephew.com/uk/popup.asp?NodeId=414&amp;Hide=True&amp;Tab=" TargetMode="External" /><Relationship Id="rId13" Type="http://schemas.openxmlformats.org/officeDocument/2006/relationships/hyperlink" Target="http://wound.smith-nephew.com/uk/popup.asp?NodeId=414&amp;Hide=True&amp;Tab=" TargetMode="External" /><Relationship Id="rId14" Type="http://schemas.openxmlformats.org/officeDocument/2006/relationships/hyperlink" Target="http://wound.smith-nephew.com/uk/popup.asp?NodeId=414&amp;Hide=True&amp;Tab=" TargetMode="External" /><Relationship Id="rId15" Type="http://schemas.openxmlformats.org/officeDocument/2006/relationships/hyperlink" Target="http://wound.smith-nephew.com/uk/popup.asp?NodeId=2167&amp;Hide=True&amp;Tab=" TargetMode="External" /><Relationship Id="rId16" Type="http://schemas.openxmlformats.org/officeDocument/2006/relationships/hyperlink" Target="http://wound.smith-nephew.com/uk/popup.asp?NodeId=2167&amp;Hide=True&amp;Tab=" TargetMode="External" /><Relationship Id="rId17" Type="http://schemas.openxmlformats.org/officeDocument/2006/relationships/hyperlink" Target="http://wound.smith-nephew.com/uk/Product.asp?NodeId=1786&amp;Tab=1&amp;Hide=" TargetMode="External" /><Relationship Id="rId18" Type="http://schemas.openxmlformats.org/officeDocument/2006/relationships/hyperlink" Target="http://wound.smith-nephew.com/uk/Product.asp?NodeId=1786&amp;Tab=1&amp;Hide=" TargetMode="External" /><Relationship Id="rId19" Type="http://schemas.openxmlformats.org/officeDocument/2006/relationships/hyperlink" Target="http://wound.smith-nephew.com/uk/Product.asp?NodeId=1786&amp;Tab=1&amp;Hide=" TargetMode="External" /><Relationship Id="rId20" Type="http://schemas.openxmlformats.org/officeDocument/2006/relationships/hyperlink" Target="http://wound.smith-nephew.com/uk/Product.asp?NodeId=1786&amp;Tab=1&amp;Hide=" TargetMode="External" /><Relationship Id="rId21" Type="http://schemas.openxmlformats.org/officeDocument/2006/relationships/hyperlink" Target="http://wound.smith-nephew.com/uk/Product.asp?NodeId=1786&amp;Tab=1&amp;Hide=" TargetMode="External" /><Relationship Id="rId22" Type="http://schemas.openxmlformats.org/officeDocument/2006/relationships/hyperlink" Target="http://wound.smith-nephew.com/uk/Product.asp?NodeId=1786&amp;Tab=1&amp;Hide=" TargetMode="External" /><Relationship Id="rId23" Type="http://schemas.openxmlformats.org/officeDocument/2006/relationships/hyperlink" Target="http://wound.smith-nephew.com/uk/Product.asp?NodeId=441" TargetMode="External" /><Relationship Id="rId24" Type="http://schemas.openxmlformats.org/officeDocument/2006/relationships/hyperlink" Target="http://wound.smith-nephew.com/uk/Product.asp?NodeId=441" TargetMode="External" /><Relationship Id="rId25" Type="http://schemas.openxmlformats.org/officeDocument/2006/relationships/hyperlink" Target="http://wound.smith-nephew.com/UK/Product.asp?NodeId=2224&amp;UniqueId=0.9.2217.396.2180.2224&amp;Hide=True" TargetMode="External" /><Relationship Id="rId26" Type="http://schemas.openxmlformats.org/officeDocument/2006/relationships/hyperlink" Target="http://wound.smith-nephew.com/uk/popup.asp?NodeId=2059&amp;Hide=True&amp;Tab=" TargetMode="External" /><Relationship Id="rId27" Type="http://schemas.openxmlformats.org/officeDocument/2006/relationships/hyperlink" Target="http://wound.smith-nephew.com/uk/popup.asp?NodeId=2059&amp;Hide=True&amp;Tab=" TargetMode="External" /><Relationship Id="rId28" Type="http://schemas.openxmlformats.org/officeDocument/2006/relationships/hyperlink" Target="http://wound.smith-nephew.com/uk/popup.asp?NodeId=2059&amp;Hide=True&amp;Tab=" TargetMode="External" /><Relationship Id="rId29" Type="http://schemas.openxmlformats.org/officeDocument/2006/relationships/hyperlink" Target="http://wound.smith-nephew.com/uk/popup.asp?NodeId=555&amp;Hide=True&amp;Tab=" TargetMode="External" /><Relationship Id="rId30" Type="http://schemas.openxmlformats.org/officeDocument/2006/relationships/hyperlink" Target="http://wound.smith-nephew.com/uk/Product.asp?NodeId=738" TargetMode="External" /><Relationship Id="rId31" Type="http://schemas.openxmlformats.org/officeDocument/2006/relationships/hyperlink" Target="http://wound.smith-nephew.com/uk/Product.asp?NodeId=738" TargetMode="External" /><Relationship Id="rId32" Type="http://schemas.openxmlformats.org/officeDocument/2006/relationships/hyperlink" Target="http://wound.smith-nephew.com/uk/node.asp?NodeId=3778" TargetMode="External" /><Relationship Id="rId33" Type="http://schemas.openxmlformats.org/officeDocument/2006/relationships/hyperlink" Target="http://wound.smith-nephew.com/uk/node.asp?NodeId=3778" TargetMode="External" /><Relationship Id="rId34" Type="http://schemas.openxmlformats.org/officeDocument/2006/relationships/hyperlink" Target="http://wound.smith-nephew.com/uk/node.asp?NodeId=3779" TargetMode="External" /><Relationship Id="rId35" Type="http://schemas.openxmlformats.org/officeDocument/2006/relationships/hyperlink" Target="http://wound.smith-nephew.com/uk/node.asp?NodeId=3779" TargetMode="External" /><Relationship Id="rId36" Type="http://schemas.openxmlformats.org/officeDocument/2006/relationships/hyperlink" Target="http://wound.smith-nephew.com/uk/node.asp?NodeId=3779" TargetMode="External" /><Relationship Id="rId37" Type="http://schemas.openxmlformats.org/officeDocument/2006/relationships/hyperlink" Target="http://wound.smith-nephew.com/uk/Product.asp?NodeId=536" TargetMode="External" /><Relationship Id="rId38" Type="http://schemas.openxmlformats.org/officeDocument/2006/relationships/hyperlink" Target="http://wound.smith-nephew.com/uk/Product.asp?NodeId=536" TargetMode="External" /><Relationship Id="rId39" Type="http://schemas.openxmlformats.org/officeDocument/2006/relationships/hyperlink" Target="http://wound.smith-nephew.com/uk/Product.asp?NodeId=536" TargetMode="External" /><Relationship Id="rId40" Type="http://schemas.openxmlformats.org/officeDocument/2006/relationships/hyperlink" Target="http://wound.smith-nephew.com/uk/Product.asp?NodeId=536" TargetMode="External" /><Relationship Id="rId41" Type="http://schemas.openxmlformats.org/officeDocument/2006/relationships/hyperlink" Target="http://productcatalogue.hartmann.info/PHb2c/catalog/Z_setCurrentArea.do?Z_areaID=3EC01F732482E056E10000000A808F21" TargetMode="External" /><Relationship Id="rId42" Type="http://schemas.openxmlformats.org/officeDocument/2006/relationships/hyperlink" Target="http://productcatalogue.hartmann.info/PHb2c/catalog/Z_setCurrentArea.do?Z_areaID=3EC01F732482E056E10000000A808F21" TargetMode="External" /><Relationship Id="rId43" Type="http://schemas.openxmlformats.org/officeDocument/2006/relationships/hyperlink" Target="http://productcatalogue.hartmann.info/PHb2c/catalog/Z_setCurrentArea.do?Z_areaID=3EC01F872482E056E10000000A808F21" TargetMode="External" /><Relationship Id="rId44" Type="http://schemas.openxmlformats.org/officeDocument/2006/relationships/hyperlink" Target="http://productcatalogue.hartmann.info/PHb2c/catalog/Z_setCurrentArea.do?Z_areaID=3EC01F872482E056E10000000A808F21" TargetMode="External" /><Relationship Id="rId45" Type="http://schemas.openxmlformats.org/officeDocument/2006/relationships/hyperlink" Target="http://productcatalogue.hartmann.info/PHb2c/catalog/Z_setCurrentArea.do?Z_areaID=3EC01F872482E056E10000000A808F21" TargetMode="External" /><Relationship Id="rId46" Type="http://schemas.openxmlformats.org/officeDocument/2006/relationships/hyperlink" Target="http://productcatalogue.hartmann.info/PHb2c/catalog/Z_setCurrentArea.do?Z_areaID=3EC01F872482E056E10000000A808F21" TargetMode="External" /><Relationship Id="rId47" Type="http://schemas.openxmlformats.org/officeDocument/2006/relationships/hyperlink" Target="http://productcatalogue.hartmann.info/PHb2c/catalog/Z_setCurrentArea.do?Z_areaID=3EC01FE72482E056E10000000A808F21#articlegroups" TargetMode="External" /><Relationship Id="rId48" Type="http://schemas.openxmlformats.org/officeDocument/2006/relationships/hyperlink" Target="http://productcatalogue.hartmann.info/PHb2c/catalog/Z_setCurrentArea.do?Z_areaID=3EC01FE72482E056E10000000A808F21#articlegroups" TargetMode="External" /><Relationship Id="rId49" Type="http://schemas.openxmlformats.org/officeDocument/2006/relationships/hyperlink" Target="http://productcatalogue.hartmann.info/PHb2c/catalog/Z_setCurrentArea.do?Z_areaID=3EC020052482E056E10000000A808F21" TargetMode="External" /><Relationship Id="rId50" Type="http://schemas.openxmlformats.org/officeDocument/2006/relationships/hyperlink" Target="http://productcatalogue.hartmann.info/PHb2c/catalog/Z_setCurrentArea.do?Z_areaID=3EC020052482E056E10000000A808F21" TargetMode="External" /><Relationship Id="rId51" Type="http://schemas.openxmlformats.org/officeDocument/2006/relationships/hyperlink" Target="http://productcatalogue.hartmann.info/PHb2c/catalog/Z_setCurrentArea.do?Z_areaID=3EC020052482E056E10000000A808F21" TargetMode="External" /><Relationship Id="rId52" Type="http://schemas.openxmlformats.org/officeDocument/2006/relationships/hyperlink" Target="http://productcatalogue.hartmann.info/PHb2c/catalog/Z_setCurrentArea.do?Z_areaID=3EC0223B2482E056E10000000A808F21" TargetMode="External" /><Relationship Id="rId53" Type="http://schemas.openxmlformats.org/officeDocument/2006/relationships/hyperlink" Target="http://productcatalogue.hartmann.info/PHb2c/catalog/Z_setCurrentArea.do?Z_areaID=3EC0223B2482E056E10000000A808F21" TargetMode="External" /><Relationship Id="rId54" Type="http://schemas.openxmlformats.org/officeDocument/2006/relationships/hyperlink" Target="http://productcatalogue.hartmann.info/PHb2c/catalog/Z_setCurrentArea.do?Z_areaID=3EC0223B2482E056E10000000A808F21" TargetMode="External" /><Relationship Id="rId55" Type="http://schemas.openxmlformats.org/officeDocument/2006/relationships/hyperlink" Target="http://productcatalogue.hartmann.info/PHb2c/catalog/Z_setCurrentArea.do?Z_areaID=3EC01F992482E056E10000000A808F21" TargetMode="External" /><Relationship Id="rId56" Type="http://schemas.openxmlformats.org/officeDocument/2006/relationships/hyperlink" Target="http://productcatalogue.hartmann.info/PHb2c/catalog/Z_setCurrentArea.do?Z_areaID=3EC01F992482E056E10000000A808F21" TargetMode="External" /><Relationship Id="rId57" Type="http://schemas.openxmlformats.org/officeDocument/2006/relationships/hyperlink" Target="http://productcatalogue.hartmann.info/PHb2c/catalog/Z_setCurrentArea.do?Z_areaID=3EC01F992482E056E10000000A808F21" TargetMode="External" /><Relationship Id="rId58" Type="http://schemas.openxmlformats.org/officeDocument/2006/relationships/hyperlink" Target="http://productcatalogue.hartmann.info/PHb2c/catalog/Z_setCurrentArea.do?Z_areaID=3EC01F992482E056E10000000A808F21" TargetMode="External" /><Relationship Id="rId59" Type="http://schemas.openxmlformats.org/officeDocument/2006/relationships/hyperlink" Target="http://productcatalogue.hartmann.info/PHb2c/catalog/Z_setCurrentArea.do?Z_areaID=3EC01F992482E056E10000000A808F21" TargetMode="External" /><Relationship Id="rId60" Type="http://schemas.openxmlformats.org/officeDocument/2006/relationships/hyperlink" Target="http://productcatalogue.hartmann.info/PHb2c/catalog/Z_setCurrentArea.do?Z_areaID=3EC01F992482E056E10000000A808F21" TargetMode="External" /><Relationship Id="rId61" Type="http://schemas.openxmlformats.org/officeDocument/2006/relationships/hyperlink" Target="http://productcatalogue.hartmann.info/PHb2c/catalog/Z_setCurrentArea.do?Z_areaID=3EC01F992482E056E10000000A808F21" TargetMode="External" /><Relationship Id="rId62" Type="http://schemas.openxmlformats.org/officeDocument/2006/relationships/hyperlink" Target="http://productcatalogue.hartmann.info/PHb2c/catalog/Z_setCurrentArea.do?Z_areaID=3EC01F992482E056E10000000A808F21" TargetMode="External" /><Relationship Id="rId63" Type="http://schemas.openxmlformats.org/officeDocument/2006/relationships/hyperlink" Target="http://productcatalogue.hartmann.info/PHb2c/catalog/Z_setCurrentArea.do?Z_areaID=3EC01F992482E056E10000000A808F21" TargetMode="External" /><Relationship Id="rId64" Type="http://schemas.openxmlformats.org/officeDocument/2006/relationships/hyperlink" Target="http://productcatalogue.hartmann.info/PHb2c/catalog/Z_setCurrentArea.do?Z_areaID=3EC01F992482E056E10000000A808F21" TargetMode="External" /><Relationship Id="rId65" Type="http://schemas.openxmlformats.org/officeDocument/2006/relationships/hyperlink" Target="http://productcatalogue.hartmann.info/PHb2c/catalog/Z_setCurrentArea.do?Z_areaID=3EC01F992482E056E10000000A808F21" TargetMode="External" /><Relationship Id="rId66" Type="http://schemas.openxmlformats.org/officeDocument/2006/relationships/hyperlink" Target="http://productcatalogue.hartmann.info/PHb2c/catalog/Z_setCurrentArea.do?Z_areaID=3EC01F992482E056E10000000A808F21" TargetMode="External" /><Relationship Id="rId67" Type="http://schemas.openxmlformats.org/officeDocument/2006/relationships/hyperlink" Target="http://www.jnjgateway.com/home.jhtml?loc=ZAENG&amp;page=viewContent&amp;contentId=09008b9880e0dca7&amp;parentId=09008b9880e0dd68" TargetMode="External" /><Relationship Id="rId68" Type="http://schemas.openxmlformats.org/officeDocument/2006/relationships/hyperlink" Target="http://www.jnjgateway.com/home.jhtml?loc=ZAENG&amp;page=viewContent&amp;contentId=09008b9880e0dca7&amp;parentId=09008b9880e0dd68" TargetMode="External" /><Relationship Id="rId69" Type="http://schemas.openxmlformats.org/officeDocument/2006/relationships/hyperlink" Target="http://www.jnjgateway.com/public/CAENG/BIOCLUSIVE_Brochure.pdf" TargetMode="External" /><Relationship Id="rId70" Type="http://schemas.openxmlformats.org/officeDocument/2006/relationships/hyperlink" Target="http://solutions.3m.com/wps/portal/3M/en_US/SH/SkinHealth/products/catalog/?PC_7_RJH9U5230GE3E02LECFTDQG2O7_nid=8HTM693HKFbeB385P3RT67gl" TargetMode="External" /><Relationship Id="rId71" Type="http://schemas.openxmlformats.org/officeDocument/2006/relationships/hyperlink" Target="http://solutions.3m.com/wps/portal/3M/en_US/SH/SkinHealth/brands/cavilon/?PC_7_RJH9U5230GE3E02LECFTDQGK06_nid=WDFGV5BFT5beB385P3RT67gl" TargetMode="External" /><Relationship Id="rId72" Type="http://schemas.openxmlformats.org/officeDocument/2006/relationships/hyperlink" Target="http://solutions.3m.com/wps/portal/3M/en_US/SH/SkinHealth/brands/cavilon/?PC_7_RJH9U5230GE3E02LECFTDQGK06_nid=WGG8L31D09beB385P3RT67gl" TargetMode="External" /><Relationship Id="rId73" Type="http://schemas.openxmlformats.org/officeDocument/2006/relationships/hyperlink" Target="http://solutions.3m.com/wps/portal/3M/en_US/SH/SkinHealth/brands/cavilon/?PC_7_RJH9U5230GE3E02LECFTDQGK06_nid=WGG8L31D09beB385P3RT67gl" TargetMode="External" /><Relationship Id="rId74" Type="http://schemas.openxmlformats.org/officeDocument/2006/relationships/hyperlink" Target="http://solutions.3m.com/wps/portal/3M/en_US/SH/SkinHealth/brands/cavilon/?PC_7_RJH9U5230GE3E02LECFTDQGK06_nid=WGG8L31D09beB385P3RT67gl" TargetMode="External" /><Relationship Id="rId75" Type="http://schemas.openxmlformats.org/officeDocument/2006/relationships/hyperlink" Target="http://www.vsm.si/files/granuflex.pdf" TargetMode="External" /><Relationship Id="rId76" Type="http://schemas.openxmlformats.org/officeDocument/2006/relationships/hyperlink" Target="http://www.vsm.si/files/granuflex.pdf" TargetMode="External" /><Relationship Id="rId77" Type="http://schemas.openxmlformats.org/officeDocument/2006/relationships/hyperlink" Target="http://www.vsm.si/files/granuflex.pdf" TargetMode="External" /><Relationship Id="rId78" Type="http://schemas.openxmlformats.org/officeDocument/2006/relationships/hyperlink" Target="http://www.vsm.si/files/granuflex.pdf" TargetMode="External" /><Relationship Id="rId79" Type="http://schemas.openxmlformats.org/officeDocument/2006/relationships/hyperlink" Target="http://www.vsm.si/files/granuflex.pdf" TargetMode="External" /><Relationship Id="rId80" Type="http://schemas.openxmlformats.org/officeDocument/2006/relationships/hyperlink" Target="http://www.vsm.si/files/kaltostat.pdf" TargetMode="External" /><Relationship Id="rId81" Type="http://schemas.openxmlformats.org/officeDocument/2006/relationships/hyperlink" Target="http://www.vsm.si/files/kaltostat.pdf" TargetMode="External" /><Relationship Id="rId82" Type="http://schemas.openxmlformats.org/officeDocument/2006/relationships/hyperlink" Target="http://www.vsm.si/files/kaltostat.pdf" TargetMode="External" /><Relationship Id="rId83" Type="http://schemas.openxmlformats.org/officeDocument/2006/relationships/hyperlink" Target="http://www.vsm.si/files/granugel.pdf" TargetMode="External" /><Relationship Id="rId84" Type="http://schemas.openxmlformats.org/officeDocument/2006/relationships/hyperlink" Target="http://www.jnjgateway.com/public/GBENG/INADINE%20Brochure%20PDF.pdf" TargetMode="External" /><Relationship Id="rId85" Type="http://schemas.openxmlformats.org/officeDocument/2006/relationships/hyperlink" Target="http://www.jnjgateway.com/public/GBENG/INADINE%20Brochure%20PDF.pdf" TargetMode="External" /><Relationship Id="rId86" Type="http://schemas.openxmlformats.org/officeDocument/2006/relationships/hyperlink" Target="http://www.jnjgateway.com/home.jhtml?loc=GBENG&amp;page=viewContent&amp;contentId=09008b98804404a9&amp;parentId=09008b98804404c0" TargetMode="External" /><Relationship Id="rId87" Type="http://schemas.openxmlformats.org/officeDocument/2006/relationships/hyperlink" Target="http://www.jnjgateway.com/home.jhtml?loc=GBENG&amp;page=viewContent&amp;contentId=09008b98804404a9&amp;parentId=09008b98804404c0" TargetMode="External" /><Relationship Id="rId88" Type="http://schemas.openxmlformats.org/officeDocument/2006/relationships/hyperlink" Target="http://www.molnlycke.com/Files/Product%20Datasheets/Mepore%20Film(1).pdf" TargetMode="External" /><Relationship Id="rId89" Type="http://schemas.openxmlformats.org/officeDocument/2006/relationships/hyperlink" Target="http://www.molnlycke.com/Files/Product%20Datasheets/Mepore%20Film(1).pdf" TargetMode="External" /><Relationship Id="rId90" Type="http://schemas.openxmlformats.org/officeDocument/2006/relationships/hyperlink" Target="http://www.molnlycke.com/Files/Product%20Datasheets/Mepore%20Film(1).pdf" TargetMode="External" /><Relationship Id="rId91" Type="http://schemas.openxmlformats.org/officeDocument/2006/relationships/hyperlink" Target="http://www.molnlycke.com/Files/Product%20Datasheets/Mepore%20Film(1).pdf" TargetMode="External" /><Relationship Id="rId92" Type="http://schemas.openxmlformats.org/officeDocument/2006/relationships/hyperlink" Target="http://212.209.160.5/Files/Tendra/Product%20sheets/Mesalt_4P.pdf" TargetMode="External" /><Relationship Id="rId93" Type="http://schemas.openxmlformats.org/officeDocument/2006/relationships/hyperlink" Target="http://www.molnlycke.com/Files/Tendra/Product%20sheets/mepiform_productsheet_sterile.pdf" TargetMode="External" /><Relationship Id="rId94" Type="http://schemas.openxmlformats.org/officeDocument/2006/relationships/hyperlink" Target="http://www.molnlycke.com/Files/Tendra/Product%20sheets/mepiform_productsheet_sterile.pdf" TargetMode="External" /><Relationship Id="rId95" Type="http://schemas.openxmlformats.org/officeDocument/2006/relationships/hyperlink" Target="http://www.molnlycke.com/Files/Tendra/Product%20sheets/New/Mepilex_product_sheet(1).pdf" TargetMode="External" /><Relationship Id="rId96" Type="http://schemas.openxmlformats.org/officeDocument/2006/relationships/hyperlink" Target="http://www.molnlycke.com/Files/Tendra/Product%20sheets/New/Mepilex_product_sheet(1).pdf" TargetMode="External" /><Relationship Id="rId97" Type="http://schemas.openxmlformats.org/officeDocument/2006/relationships/hyperlink" Target="http://www.molnlycke.com/Files/Tendra/Product%20sheets/New/Mepilex_product_sheet(1).pdf" TargetMode="External" /><Relationship Id="rId98" Type="http://schemas.openxmlformats.org/officeDocument/2006/relationships/hyperlink" Target="http://www.molnlycke.com/Files/Tendra/Product%20sheets/New/Mepilex_Border.pdf" TargetMode="External" /><Relationship Id="rId99" Type="http://schemas.openxmlformats.org/officeDocument/2006/relationships/hyperlink" Target="http://www.molnlycke.com/Files/Product%20Datasheets/Mepilex%20border.pdf" TargetMode="External" /><Relationship Id="rId100" Type="http://schemas.openxmlformats.org/officeDocument/2006/relationships/hyperlink" Target="http://www.molnlycke.com/Files/Product%20Datasheets/Mepilex%20border.pdf" TargetMode="External" /><Relationship Id="rId101" Type="http://schemas.openxmlformats.org/officeDocument/2006/relationships/hyperlink" Target="http://www.molnlycke.com/Files/Product%20Datasheets/Mepilex%20border.pdf" TargetMode="External" /><Relationship Id="rId102" Type="http://schemas.openxmlformats.org/officeDocument/2006/relationships/hyperlink" Target="http://www.molnlycke.com/Files/Tendra/Product%20sheets/Mepitel_productsheet.pdf" TargetMode="External" /><Relationship Id="rId103" Type="http://schemas.openxmlformats.org/officeDocument/2006/relationships/hyperlink" Target="http://www.molnlycke.com/Files/Tendra/Product%20sheets/Mepitel_productsheet.pdf" TargetMode="External" /><Relationship Id="rId104" Type="http://schemas.openxmlformats.org/officeDocument/2006/relationships/hyperlink" Target="http://www.molnlycke.com/Files/Tendra/Product%20sheets/Mepitel_productsheet.pdf" TargetMode="External" /><Relationship Id="rId105" Type="http://schemas.openxmlformats.org/officeDocument/2006/relationships/hyperlink" Target="http://www.molnlycke.com/Files/Tendra/Product%20sheets/Mepitel_productsheet.pdf" TargetMode="External" /><Relationship Id="rId106" Type="http://schemas.openxmlformats.org/officeDocument/2006/relationships/hyperlink" Target="http://212.209.160.5/Files/Tendra/Product%20sheets/Mesalt_4P.pdf" TargetMode="External" /><Relationship Id="rId107" Type="http://schemas.openxmlformats.org/officeDocument/2006/relationships/hyperlink" Target="http://www.molnlycke.com/Files/Tendra/Product%20sheets/Normlgel_4P.pdf" TargetMode="External" /><Relationship Id="rId108" Type="http://schemas.openxmlformats.org/officeDocument/2006/relationships/hyperlink" Target="http://www.molnlycke.com/Files/Tendra/Product%20sheets/Normlgel_4P.pdf" TargetMode="External" /><Relationship Id="rId109" Type="http://schemas.openxmlformats.org/officeDocument/2006/relationships/hyperlink" Target="http://wound.smith-nephew.com/uk/Product.asp?NodeId=813" TargetMode="External" /><Relationship Id="rId110" Type="http://schemas.openxmlformats.org/officeDocument/2006/relationships/hyperlink" Target="http://wound.smith-nephew.com/uk/Product.asp?NodeId=533" TargetMode="External" /><Relationship Id="rId111" Type="http://schemas.openxmlformats.org/officeDocument/2006/relationships/hyperlink" Target="http://wound.smith-nephew.com/uk/Standard.asp?NodeId=3467" TargetMode="External" /><Relationship Id="rId112" Type="http://schemas.openxmlformats.org/officeDocument/2006/relationships/hyperlink" Target="http://www.molnlycke.com/Files/Tendra/Product%20sheets/Hypergel_4p.pdf" TargetMode="External" /><Relationship Id="rId113" Type="http://schemas.openxmlformats.org/officeDocument/2006/relationships/hyperlink" Target="http://www.molnlycke.com/Files/Tendra/Product%20sheets/Melgisorb_4P.pdf" TargetMode="External" /><Relationship Id="rId11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1"/>
  <sheetViews>
    <sheetView zoomScalePageLayoutView="0" workbookViewId="0" topLeftCell="B182">
      <selection activeCell="N179" sqref="N179"/>
    </sheetView>
  </sheetViews>
  <sheetFormatPr defaultColWidth="9.00390625" defaultRowHeight="12.75"/>
  <cols>
    <col min="1" max="1" width="4.375" style="1" customWidth="1"/>
    <col min="2" max="2" width="42.875" style="1" customWidth="1"/>
    <col min="3" max="3" width="8.125" style="1" customWidth="1"/>
    <col min="4" max="4" width="6.25390625" style="2" customWidth="1"/>
    <col min="5" max="5" width="7.125" style="1" customWidth="1"/>
    <col min="6" max="6" width="12.875" style="1" customWidth="1"/>
    <col min="7" max="7" width="9.125" style="1" customWidth="1"/>
    <col min="8" max="8" width="11.25390625" style="1" customWidth="1"/>
    <col min="9" max="9" width="10.875" style="1" customWidth="1"/>
    <col min="10" max="10" width="11.75390625" style="1" customWidth="1"/>
    <col min="11" max="11" width="12.25390625" style="1" customWidth="1"/>
    <col min="12" max="12" width="12.00390625" style="1" customWidth="1"/>
    <col min="13" max="13" width="20.75390625" style="1" customWidth="1"/>
    <col min="14" max="14" width="32.375" style="1" customWidth="1"/>
    <col min="15" max="15" width="18.375" style="1" customWidth="1"/>
  </cols>
  <sheetData>
    <row r="1" spans="1:15" ht="16.5" thickBot="1">
      <c r="A1" s="584" t="s">
        <v>647</v>
      </c>
      <c r="B1" s="585"/>
      <c r="C1" s="585"/>
      <c r="D1" s="585"/>
      <c r="E1" s="586"/>
      <c r="F1" s="587" t="s">
        <v>366</v>
      </c>
      <c r="G1" s="588"/>
      <c r="H1" s="588"/>
      <c r="I1" s="588"/>
      <c r="J1" s="588"/>
      <c r="K1" s="588"/>
      <c r="L1" s="588"/>
      <c r="M1" s="588"/>
      <c r="N1" s="588"/>
      <c r="O1" s="588"/>
    </row>
    <row r="2" spans="1:15" ht="12.75">
      <c r="A2" s="56" t="s">
        <v>648</v>
      </c>
      <c r="B2" s="56"/>
      <c r="C2" s="56" t="s">
        <v>4223</v>
      </c>
      <c r="D2" s="57" t="s">
        <v>649</v>
      </c>
      <c r="E2" s="56"/>
      <c r="F2" s="141" t="s">
        <v>4225</v>
      </c>
      <c r="G2" s="141" t="s">
        <v>650</v>
      </c>
      <c r="H2" s="141" t="s">
        <v>651</v>
      </c>
      <c r="I2" s="142"/>
      <c r="J2" s="143" t="s">
        <v>652</v>
      </c>
      <c r="K2" s="144" t="s">
        <v>653</v>
      </c>
      <c r="L2" s="141" t="s">
        <v>654</v>
      </c>
      <c r="M2" s="145" t="s">
        <v>655</v>
      </c>
      <c r="N2" s="145" t="s">
        <v>656</v>
      </c>
      <c r="O2" s="145" t="s">
        <v>2881</v>
      </c>
    </row>
    <row r="3" spans="1:15" ht="34.5" thickBot="1">
      <c r="A3" s="58" t="s">
        <v>657</v>
      </c>
      <c r="B3" s="59" t="s">
        <v>658</v>
      </c>
      <c r="C3" s="59" t="s">
        <v>4224</v>
      </c>
      <c r="D3" s="60" t="s">
        <v>659</v>
      </c>
      <c r="E3" s="59" t="s">
        <v>660</v>
      </c>
      <c r="F3" s="146" t="s">
        <v>4226</v>
      </c>
      <c r="G3" s="146" t="s">
        <v>659</v>
      </c>
      <c r="H3" s="146" t="s">
        <v>661</v>
      </c>
      <c r="I3" s="147"/>
      <c r="J3" s="148" t="s">
        <v>662</v>
      </c>
      <c r="K3" s="149" t="s">
        <v>663</v>
      </c>
      <c r="L3" s="146" t="s">
        <v>664</v>
      </c>
      <c r="M3" s="150"/>
      <c r="N3" s="150"/>
      <c r="O3" s="150" t="s">
        <v>2882</v>
      </c>
    </row>
    <row r="4" spans="1:15" ht="25.5">
      <c r="A4" s="66">
        <v>1</v>
      </c>
      <c r="B4" s="67" t="s">
        <v>4230</v>
      </c>
      <c r="C4" s="68">
        <v>1</v>
      </c>
      <c r="D4" s="69" t="s">
        <v>665</v>
      </c>
      <c r="E4" s="70">
        <v>40</v>
      </c>
      <c r="F4" s="151">
        <v>3560</v>
      </c>
      <c r="G4" s="152" t="s">
        <v>2199</v>
      </c>
      <c r="H4" s="151">
        <v>1</v>
      </c>
      <c r="I4" s="153" t="s">
        <v>367</v>
      </c>
      <c r="J4" s="154">
        <v>1.1476</v>
      </c>
      <c r="K4" s="155">
        <v>40</v>
      </c>
      <c r="L4" s="156">
        <v>45.903999999999996</v>
      </c>
      <c r="M4" s="157" t="s">
        <v>368</v>
      </c>
      <c r="N4" s="157" t="s">
        <v>369</v>
      </c>
      <c r="O4" s="157"/>
    </row>
    <row r="5" spans="1:15" ht="25.5">
      <c r="A5" s="66">
        <v>2</v>
      </c>
      <c r="B5" s="67" t="s">
        <v>4231</v>
      </c>
      <c r="C5" s="68">
        <v>1</v>
      </c>
      <c r="D5" s="69" t="s">
        <v>665</v>
      </c>
      <c r="E5" s="70">
        <v>7</v>
      </c>
      <c r="F5" s="158" t="s">
        <v>370</v>
      </c>
      <c r="G5" s="159" t="s">
        <v>2199</v>
      </c>
      <c r="H5" s="158">
        <v>1</v>
      </c>
      <c r="I5" s="160" t="s">
        <v>367</v>
      </c>
      <c r="J5" s="161">
        <v>108.4961</v>
      </c>
      <c r="K5" s="162">
        <v>7</v>
      </c>
      <c r="L5" s="163">
        <v>759.4727</v>
      </c>
      <c r="M5" s="164" t="s">
        <v>2611</v>
      </c>
      <c r="N5" s="164" t="s">
        <v>371</v>
      </c>
      <c r="O5" s="164"/>
    </row>
    <row r="6" spans="1:15" ht="25.5">
      <c r="A6" s="66">
        <v>3</v>
      </c>
      <c r="B6" s="71" t="s">
        <v>20</v>
      </c>
      <c r="C6" s="68">
        <v>1</v>
      </c>
      <c r="D6" s="69" t="s">
        <v>666</v>
      </c>
      <c r="E6" s="72">
        <v>50</v>
      </c>
      <c r="F6" s="158">
        <v>300261</v>
      </c>
      <c r="G6" s="159" t="s">
        <v>2199</v>
      </c>
      <c r="H6" s="158">
        <v>1</v>
      </c>
      <c r="I6" s="160" t="s">
        <v>372</v>
      </c>
      <c r="J6" s="161">
        <v>0.1307</v>
      </c>
      <c r="K6" s="162">
        <v>50</v>
      </c>
      <c r="L6" s="163">
        <v>6.535</v>
      </c>
      <c r="M6" s="164" t="s">
        <v>2592</v>
      </c>
      <c r="N6" s="164" t="s">
        <v>373</v>
      </c>
      <c r="O6" s="164"/>
    </row>
    <row r="7" spans="1:15" ht="25.5">
      <c r="A7" s="66">
        <v>4</v>
      </c>
      <c r="B7" s="67" t="s">
        <v>17</v>
      </c>
      <c r="C7" s="68">
        <v>1</v>
      </c>
      <c r="D7" s="73" t="s">
        <v>581</v>
      </c>
      <c r="E7" s="72">
        <v>100</v>
      </c>
      <c r="F7" s="158">
        <v>300253</v>
      </c>
      <c r="G7" s="159" t="s">
        <v>535</v>
      </c>
      <c r="H7" s="158">
        <v>1000</v>
      </c>
      <c r="I7" s="160" t="s">
        <v>374</v>
      </c>
      <c r="J7" s="161">
        <v>258.8</v>
      </c>
      <c r="K7" s="162">
        <v>0.1</v>
      </c>
      <c r="L7" s="163">
        <v>25.88</v>
      </c>
      <c r="M7" s="164" t="s">
        <v>2592</v>
      </c>
      <c r="N7" s="164" t="s">
        <v>375</v>
      </c>
      <c r="O7" s="164"/>
    </row>
    <row r="8" spans="1:15" ht="25.5">
      <c r="A8" s="66">
        <v>5</v>
      </c>
      <c r="B8" s="71" t="s">
        <v>21</v>
      </c>
      <c r="C8" s="68">
        <v>1</v>
      </c>
      <c r="D8" s="69" t="s">
        <v>665</v>
      </c>
      <c r="E8" s="72">
        <v>100</v>
      </c>
      <c r="F8" s="158">
        <v>300295</v>
      </c>
      <c r="G8" s="159" t="s">
        <v>535</v>
      </c>
      <c r="H8" s="158">
        <v>150.15015</v>
      </c>
      <c r="I8" s="160" t="s">
        <v>376</v>
      </c>
      <c r="J8" s="161">
        <v>25.03</v>
      </c>
      <c r="K8" s="162">
        <v>0.6660000006660001</v>
      </c>
      <c r="L8" s="163">
        <v>16.66998001666998</v>
      </c>
      <c r="M8" s="164" t="s">
        <v>2592</v>
      </c>
      <c r="N8" s="164" t="s">
        <v>377</v>
      </c>
      <c r="O8" s="164"/>
    </row>
    <row r="9" spans="1:15" ht="25.5">
      <c r="A9" s="66">
        <v>6</v>
      </c>
      <c r="B9" s="71" t="s">
        <v>667</v>
      </c>
      <c r="C9" s="68">
        <v>1</v>
      </c>
      <c r="D9" s="69" t="s">
        <v>666</v>
      </c>
      <c r="E9" s="72">
        <v>1050</v>
      </c>
      <c r="F9" s="158">
        <v>300261</v>
      </c>
      <c r="G9" s="159" t="s">
        <v>2199</v>
      </c>
      <c r="H9" s="158">
        <v>1</v>
      </c>
      <c r="I9" s="160" t="s">
        <v>372</v>
      </c>
      <c r="J9" s="161">
        <v>0.1307</v>
      </c>
      <c r="K9" s="162">
        <v>1050</v>
      </c>
      <c r="L9" s="163">
        <v>137.235</v>
      </c>
      <c r="M9" s="164" t="s">
        <v>2592</v>
      </c>
      <c r="N9" s="164" t="s">
        <v>373</v>
      </c>
      <c r="O9" s="164"/>
    </row>
    <row r="10" spans="1:15" ht="25.5">
      <c r="A10" s="66">
        <v>7</v>
      </c>
      <c r="B10" s="67" t="s">
        <v>4127</v>
      </c>
      <c r="C10" s="68">
        <v>100</v>
      </c>
      <c r="D10" s="69" t="s">
        <v>668</v>
      </c>
      <c r="E10" s="72">
        <v>105</v>
      </c>
      <c r="F10" s="158">
        <v>70777</v>
      </c>
      <c r="G10" s="159" t="s">
        <v>535</v>
      </c>
      <c r="H10" s="158">
        <v>1</v>
      </c>
      <c r="I10" s="160" t="s">
        <v>378</v>
      </c>
      <c r="J10" s="161">
        <v>4.6833</v>
      </c>
      <c r="K10" s="162">
        <v>105</v>
      </c>
      <c r="L10" s="163">
        <v>491.7465</v>
      </c>
      <c r="M10" s="164" t="s">
        <v>379</v>
      </c>
      <c r="N10" s="164" t="s">
        <v>380</v>
      </c>
      <c r="O10" s="164"/>
    </row>
    <row r="11" spans="1:15" ht="25.5">
      <c r="A11" s="66">
        <v>8</v>
      </c>
      <c r="B11" s="67" t="s">
        <v>4232</v>
      </c>
      <c r="C11" s="68">
        <v>1</v>
      </c>
      <c r="D11" s="69" t="s">
        <v>581</v>
      </c>
      <c r="E11" s="72">
        <v>50</v>
      </c>
      <c r="F11" s="158" t="s">
        <v>381</v>
      </c>
      <c r="G11" s="159" t="s">
        <v>535</v>
      </c>
      <c r="H11" s="158">
        <v>100</v>
      </c>
      <c r="I11" s="160" t="s">
        <v>374</v>
      </c>
      <c r="J11" s="161">
        <v>64.61</v>
      </c>
      <c r="K11" s="162">
        <v>0.5</v>
      </c>
      <c r="L11" s="163">
        <v>32.305</v>
      </c>
      <c r="M11" s="164" t="s">
        <v>368</v>
      </c>
      <c r="N11" s="164" t="s">
        <v>382</v>
      </c>
      <c r="O11" s="164"/>
    </row>
    <row r="12" spans="1:15" ht="25.5">
      <c r="A12" s="66">
        <v>9</v>
      </c>
      <c r="B12" s="71" t="s">
        <v>4128</v>
      </c>
      <c r="C12" s="68">
        <v>100</v>
      </c>
      <c r="D12" s="69" t="s">
        <v>668</v>
      </c>
      <c r="E12" s="72">
        <v>93</v>
      </c>
      <c r="F12" s="158">
        <v>7012400</v>
      </c>
      <c r="G12" s="159" t="s">
        <v>535</v>
      </c>
      <c r="H12" s="158">
        <v>4</v>
      </c>
      <c r="I12" s="160" t="s">
        <v>378</v>
      </c>
      <c r="J12" s="161">
        <v>17.4476</v>
      </c>
      <c r="K12" s="162">
        <v>23.25</v>
      </c>
      <c r="L12" s="163">
        <v>405.65670000000006</v>
      </c>
      <c r="M12" s="164" t="s">
        <v>2593</v>
      </c>
      <c r="N12" s="164" t="s">
        <v>383</v>
      </c>
      <c r="O12" s="164"/>
    </row>
    <row r="13" spans="1:15" ht="25.5">
      <c r="A13" s="66">
        <v>10</v>
      </c>
      <c r="B13" s="71" t="s">
        <v>562</v>
      </c>
      <c r="C13" s="68">
        <v>1</v>
      </c>
      <c r="D13" s="69" t="s">
        <v>665</v>
      </c>
      <c r="E13" s="72">
        <v>150</v>
      </c>
      <c r="F13" s="158">
        <v>300605</v>
      </c>
      <c r="G13" s="159" t="s">
        <v>2199</v>
      </c>
      <c r="H13" s="158">
        <v>1</v>
      </c>
      <c r="I13" s="160" t="s">
        <v>367</v>
      </c>
      <c r="J13" s="161">
        <v>1.4127</v>
      </c>
      <c r="K13" s="162">
        <v>150</v>
      </c>
      <c r="L13" s="163">
        <v>211.905</v>
      </c>
      <c r="M13" s="164" t="s">
        <v>2181</v>
      </c>
      <c r="N13" s="164" t="s">
        <v>384</v>
      </c>
      <c r="O13" s="164"/>
    </row>
    <row r="14" spans="1:15" ht="12.75">
      <c r="A14" s="66">
        <v>11</v>
      </c>
      <c r="B14" s="71" t="s">
        <v>561</v>
      </c>
      <c r="C14" s="68">
        <v>1</v>
      </c>
      <c r="D14" s="69" t="s">
        <v>665</v>
      </c>
      <c r="E14" s="72">
        <v>63</v>
      </c>
      <c r="F14" s="158">
        <v>7502001</v>
      </c>
      <c r="G14" s="159" t="s">
        <v>535</v>
      </c>
      <c r="H14" s="158">
        <v>40</v>
      </c>
      <c r="I14" s="160" t="s">
        <v>376</v>
      </c>
      <c r="J14" s="161">
        <v>12.64</v>
      </c>
      <c r="K14" s="162">
        <v>1.575</v>
      </c>
      <c r="L14" s="163">
        <v>19.908</v>
      </c>
      <c r="M14" s="164" t="s">
        <v>2593</v>
      </c>
      <c r="N14" s="164" t="s">
        <v>385</v>
      </c>
      <c r="O14" s="164"/>
    </row>
    <row r="15" spans="1:15" ht="12.75">
      <c r="A15" s="66">
        <v>12</v>
      </c>
      <c r="B15" s="71" t="s">
        <v>4129</v>
      </c>
      <c r="C15" s="68">
        <v>100</v>
      </c>
      <c r="D15" s="69" t="s">
        <v>668</v>
      </c>
      <c r="E15" s="72">
        <v>254</v>
      </c>
      <c r="F15" s="158">
        <v>7021900</v>
      </c>
      <c r="G15" s="159" t="s">
        <v>535</v>
      </c>
      <c r="H15" s="158">
        <v>3.40009</v>
      </c>
      <c r="I15" s="160" t="s">
        <v>378</v>
      </c>
      <c r="J15" s="161">
        <v>11.1377</v>
      </c>
      <c r="K15" s="162">
        <v>74.7039048966351</v>
      </c>
      <c r="L15" s="163">
        <v>832.0296815672527</v>
      </c>
      <c r="M15" s="164" t="s">
        <v>2593</v>
      </c>
      <c r="N15" s="164" t="s">
        <v>386</v>
      </c>
      <c r="O15" s="164"/>
    </row>
    <row r="16" spans="1:15" ht="12.75">
      <c r="A16" s="66">
        <v>13</v>
      </c>
      <c r="B16" s="71" t="s">
        <v>4130</v>
      </c>
      <c r="C16" s="68">
        <v>100</v>
      </c>
      <c r="D16" s="69" t="s">
        <v>668</v>
      </c>
      <c r="E16" s="72">
        <v>52</v>
      </c>
      <c r="F16" s="158">
        <v>7102000</v>
      </c>
      <c r="G16" s="159" t="s">
        <v>535</v>
      </c>
      <c r="H16" s="158">
        <v>1.40001</v>
      </c>
      <c r="I16" s="160" t="s">
        <v>378</v>
      </c>
      <c r="J16" s="161">
        <v>8.8215</v>
      </c>
      <c r="K16" s="162">
        <v>37.14259183862973</v>
      </c>
      <c r="L16" s="163">
        <v>327.6533739044722</v>
      </c>
      <c r="M16" s="164" t="s">
        <v>2593</v>
      </c>
      <c r="N16" s="164" t="s">
        <v>387</v>
      </c>
      <c r="O16" s="164"/>
    </row>
    <row r="17" spans="1:15" ht="12.75">
      <c r="A17" s="66">
        <v>14</v>
      </c>
      <c r="B17" s="71" t="s">
        <v>4131</v>
      </c>
      <c r="C17" s="68">
        <v>120</v>
      </c>
      <c r="D17" s="69" t="s">
        <v>668</v>
      </c>
      <c r="E17" s="70">
        <v>24</v>
      </c>
      <c r="F17" s="158">
        <v>7202000</v>
      </c>
      <c r="G17" s="159" t="s">
        <v>535</v>
      </c>
      <c r="H17" s="158">
        <v>0.83333</v>
      </c>
      <c r="I17" s="160" t="s">
        <v>378</v>
      </c>
      <c r="J17" s="161">
        <v>13.3451</v>
      </c>
      <c r="K17" s="162">
        <v>28.8001152004608</v>
      </c>
      <c r="L17" s="163">
        <v>384.34041736166944</v>
      </c>
      <c r="M17" s="164" t="s">
        <v>2593</v>
      </c>
      <c r="N17" s="164" t="s">
        <v>388</v>
      </c>
      <c r="O17" s="164"/>
    </row>
    <row r="18" spans="1:15" ht="12.75">
      <c r="A18" s="66">
        <v>15</v>
      </c>
      <c r="B18" s="71" t="s">
        <v>4132</v>
      </c>
      <c r="C18" s="68">
        <v>100</v>
      </c>
      <c r="D18" s="69" t="s">
        <v>668</v>
      </c>
      <c r="E18" s="70">
        <v>151</v>
      </c>
      <c r="F18" s="158">
        <v>7051900</v>
      </c>
      <c r="G18" s="159" t="s">
        <v>535</v>
      </c>
      <c r="H18" s="158">
        <v>2.5</v>
      </c>
      <c r="I18" s="160" t="s">
        <v>378</v>
      </c>
      <c r="J18" s="161">
        <v>10.1835</v>
      </c>
      <c r="K18" s="162">
        <v>60.4</v>
      </c>
      <c r="L18" s="163">
        <v>615.0834</v>
      </c>
      <c r="M18" s="164" t="s">
        <v>2593</v>
      </c>
      <c r="N18" s="164" t="s">
        <v>389</v>
      </c>
      <c r="O18" s="164"/>
    </row>
    <row r="19" spans="1:15" ht="25.5">
      <c r="A19" s="66">
        <v>16</v>
      </c>
      <c r="B19" s="71" t="s">
        <v>22</v>
      </c>
      <c r="C19" s="68">
        <v>1</v>
      </c>
      <c r="D19" s="69" t="s">
        <v>665</v>
      </c>
      <c r="E19" s="70">
        <v>10</v>
      </c>
      <c r="F19" s="158">
        <v>4084</v>
      </c>
      <c r="G19" s="159" t="s">
        <v>535</v>
      </c>
      <c r="H19" s="158">
        <v>100</v>
      </c>
      <c r="I19" s="160" t="s">
        <v>376</v>
      </c>
      <c r="J19" s="161">
        <v>54.59</v>
      </c>
      <c r="K19" s="162">
        <v>0.1</v>
      </c>
      <c r="L19" s="163">
        <v>5.4590000000000005</v>
      </c>
      <c r="M19" s="164" t="s">
        <v>390</v>
      </c>
      <c r="N19" s="164" t="s">
        <v>391</v>
      </c>
      <c r="O19" s="164"/>
    </row>
    <row r="20" spans="1:15" ht="25.5">
      <c r="A20" s="66">
        <v>17</v>
      </c>
      <c r="B20" s="67" t="s">
        <v>3729</v>
      </c>
      <c r="C20" s="68">
        <v>100</v>
      </c>
      <c r="D20" s="73" t="s">
        <v>668</v>
      </c>
      <c r="E20" s="70">
        <v>15</v>
      </c>
      <c r="F20" s="158">
        <v>302188</v>
      </c>
      <c r="G20" s="159" t="s">
        <v>535</v>
      </c>
      <c r="H20" s="158">
        <v>1</v>
      </c>
      <c r="I20" s="160" t="s">
        <v>378</v>
      </c>
      <c r="J20" s="161">
        <v>6.9625</v>
      </c>
      <c r="K20" s="162">
        <v>15</v>
      </c>
      <c r="L20" s="163">
        <v>104.4375</v>
      </c>
      <c r="M20" s="164" t="s">
        <v>2181</v>
      </c>
      <c r="N20" s="164" t="s">
        <v>392</v>
      </c>
      <c r="O20" s="164"/>
    </row>
    <row r="21" spans="1:15" ht="38.25">
      <c r="A21" s="66">
        <v>18</v>
      </c>
      <c r="B21" s="67" t="s">
        <v>3730</v>
      </c>
      <c r="C21" s="68">
        <v>30</v>
      </c>
      <c r="D21" s="73" t="s">
        <v>668</v>
      </c>
      <c r="E21" s="72">
        <v>3</v>
      </c>
      <c r="F21" s="158">
        <v>50021</v>
      </c>
      <c r="G21" s="159" t="s">
        <v>2199</v>
      </c>
      <c r="H21" s="158">
        <v>1</v>
      </c>
      <c r="I21" s="160" t="s">
        <v>393</v>
      </c>
      <c r="J21" s="161">
        <v>6.3062</v>
      </c>
      <c r="K21" s="162">
        <v>3</v>
      </c>
      <c r="L21" s="163">
        <v>18.918599999999998</v>
      </c>
      <c r="M21" s="164" t="s">
        <v>394</v>
      </c>
      <c r="N21" s="164" t="s">
        <v>395</v>
      </c>
      <c r="O21" s="164"/>
    </row>
    <row r="22" spans="1:15" ht="38.25">
      <c r="A22" s="66">
        <v>19</v>
      </c>
      <c r="B22" s="67" t="s">
        <v>4233</v>
      </c>
      <c r="C22" s="68">
        <v>1</v>
      </c>
      <c r="D22" s="73" t="s">
        <v>665</v>
      </c>
      <c r="E22" s="72">
        <v>50</v>
      </c>
      <c r="F22" s="158">
        <v>36102</v>
      </c>
      <c r="G22" s="159" t="s">
        <v>2199</v>
      </c>
      <c r="H22" s="158">
        <v>1</v>
      </c>
      <c r="I22" s="160" t="s">
        <v>367</v>
      </c>
      <c r="J22" s="161">
        <v>0.2775</v>
      </c>
      <c r="K22" s="162">
        <v>50</v>
      </c>
      <c r="L22" s="163">
        <v>13.875</v>
      </c>
      <c r="M22" s="164" t="s">
        <v>394</v>
      </c>
      <c r="N22" s="164" t="s">
        <v>396</v>
      </c>
      <c r="O22" s="164"/>
    </row>
    <row r="23" spans="1:15" ht="27">
      <c r="A23" s="66">
        <v>20</v>
      </c>
      <c r="B23" s="67" t="s">
        <v>23</v>
      </c>
      <c r="C23" s="68">
        <v>1</v>
      </c>
      <c r="D23" s="73" t="s">
        <v>665</v>
      </c>
      <c r="E23" s="72">
        <v>80</v>
      </c>
      <c r="F23" s="158">
        <v>54845</v>
      </c>
      <c r="G23" s="159" t="s">
        <v>2199</v>
      </c>
      <c r="H23" s="158">
        <v>1</v>
      </c>
      <c r="I23" s="160" t="s">
        <v>367</v>
      </c>
      <c r="J23" s="161">
        <v>0.14</v>
      </c>
      <c r="K23" s="162">
        <v>80</v>
      </c>
      <c r="L23" s="163">
        <v>11.2</v>
      </c>
      <c r="M23" s="164" t="s">
        <v>3961</v>
      </c>
      <c r="N23" s="164" t="s">
        <v>397</v>
      </c>
      <c r="O23" s="164"/>
    </row>
    <row r="24" spans="1:15" ht="25.5">
      <c r="A24" s="66">
        <v>21</v>
      </c>
      <c r="B24" s="67" t="s">
        <v>4242</v>
      </c>
      <c r="C24" s="68">
        <v>1</v>
      </c>
      <c r="D24" s="73" t="s">
        <v>665</v>
      </c>
      <c r="E24" s="72">
        <v>145</v>
      </c>
      <c r="F24" s="158">
        <v>54852</v>
      </c>
      <c r="G24" s="159" t="s">
        <v>2199</v>
      </c>
      <c r="H24" s="158">
        <v>1</v>
      </c>
      <c r="I24" s="160" t="s">
        <v>367</v>
      </c>
      <c r="J24" s="161">
        <v>0.15</v>
      </c>
      <c r="K24" s="162">
        <v>145</v>
      </c>
      <c r="L24" s="163">
        <v>21.75</v>
      </c>
      <c r="M24" s="164" t="s">
        <v>3961</v>
      </c>
      <c r="N24" s="164" t="s">
        <v>398</v>
      </c>
      <c r="O24" s="164"/>
    </row>
    <row r="25" spans="1:15" ht="25.5">
      <c r="A25" s="66">
        <v>22</v>
      </c>
      <c r="B25" s="67" t="s">
        <v>4243</v>
      </c>
      <c r="C25" s="68">
        <v>1</v>
      </c>
      <c r="D25" s="73" t="s">
        <v>665</v>
      </c>
      <c r="E25" s="70">
        <v>210</v>
      </c>
      <c r="F25" s="158">
        <v>54849</v>
      </c>
      <c r="G25" s="159" t="s">
        <v>2199</v>
      </c>
      <c r="H25" s="158">
        <v>1</v>
      </c>
      <c r="I25" s="160" t="s">
        <v>367</v>
      </c>
      <c r="J25" s="161">
        <v>0.16</v>
      </c>
      <c r="K25" s="162">
        <v>210</v>
      </c>
      <c r="L25" s="163">
        <v>33.6</v>
      </c>
      <c r="M25" s="164" t="s">
        <v>3961</v>
      </c>
      <c r="N25" s="164" t="s">
        <v>399</v>
      </c>
      <c r="O25" s="164"/>
    </row>
    <row r="26" spans="1:15" ht="25.5">
      <c r="A26" s="66">
        <v>23</v>
      </c>
      <c r="B26" s="67" t="s">
        <v>4244</v>
      </c>
      <c r="C26" s="68">
        <v>1</v>
      </c>
      <c r="D26" s="73" t="s">
        <v>666</v>
      </c>
      <c r="E26" s="70">
        <v>70</v>
      </c>
      <c r="F26" s="158">
        <v>54850</v>
      </c>
      <c r="G26" s="159" t="s">
        <v>2199</v>
      </c>
      <c r="H26" s="158">
        <v>1</v>
      </c>
      <c r="I26" s="160" t="s">
        <v>372</v>
      </c>
      <c r="J26" s="161">
        <v>0.14</v>
      </c>
      <c r="K26" s="162">
        <v>70</v>
      </c>
      <c r="L26" s="163">
        <v>9.8</v>
      </c>
      <c r="M26" s="164" t="s">
        <v>3961</v>
      </c>
      <c r="N26" s="164" t="s">
        <v>400</v>
      </c>
      <c r="O26" s="164"/>
    </row>
    <row r="27" spans="1:15" ht="25.5">
      <c r="A27" s="66">
        <v>24</v>
      </c>
      <c r="B27" s="67" t="s">
        <v>4245</v>
      </c>
      <c r="C27" s="68">
        <v>1</v>
      </c>
      <c r="D27" s="73" t="s">
        <v>665</v>
      </c>
      <c r="E27" s="70">
        <v>80</v>
      </c>
      <c r="F27" s="158">
        <v>54851</v>
      </c>
      <c r="G27" s="159" t="s">
        <v>2199</v>
      </c>
      <c r="H27" s="158">
        <v>1</v>
      </c>
      <c r="I27" s="160" t="s">
        <v>367</v>
      </c>
      <c r="J27" s="161">
        <v>0.15</v>
      </c>
      <c r="K27" s="162">
        <v>80</v>
      </c>
      <c r="L27" s="163">
        <v>12</v>
      </c>
      <c r="M27" s="164" t="s">
        <v>3961</v>
      </c>
      <c r="N27" s="164" t="s">
        <v>401</v>
      </c>
      <c r="O27" s="164"/>
    </row>
    <row r="28" spans="1:15" ht="25.5">
      <c r="A28" s="66">
        <v>25</v>
      </c>
      <c r="B28" s="67" t="s">
        <v>4246</v>
      </c>
      <c r="C28" s="68">
        <v>1</v>
      </c>
      <c r="D28" s="73" t="s">
        <v>665</v>
      </c>
      <c r="E28" s="70">
        <v>24</v>
      </c>
      <c r="F28" s="158">
        <v>54830</v>
      </c>
      <c r="G28" s="159" t="s">
        <v>2199</v>
      </c>
      <c r="H28" s="158">
        <v>1</v>
      </c>
      <c r="I28" s="160" t="s">
        <v>367</v>
      </c>
      <c r="J28" s="161">
        <v>0.19</v>
      </c>
      <c r="K28" s="162">
        <v>24</v>
      </c>
      <c r="L28" s="163">
        <v>4.56</v>
      </c>
      <c r="M28" s="164" t="s">
        <v>3961</v>
      </c>
      <c r="N28" s="164" t="s">
        <v>402</v>
      </c>
      <c r="O28" s="164"/>
    </row>
    <row r="29" spans="1:15" ht="25.5">
      <c r="A29" s="66">
        <v>26</v>
      </c>
      <c r="B29" s="67" t="s">
        <v>1560</v>
      </c>
      <c r="C29" s="68">
        <v>1</v>
      </c>
      <c r="D29" s="73" t="s">
        <v>4234</v>
      </c>
      <c r="E29" s="70">
        <v>2</v>
      </c>
      <c r="F29" s="158" t="s">
        <v>403</v>
      </c>
      <c r="G29" s="159" t="s">
        <v>535</v>
      </c>
      <c r="H29" s="158">
        <v>5</v>
      </c>
      <c r="I29" s="160" t="s">
        <v>404</v>
      </c>
      <c r="J29" s="161">
        <v>56.26</v>
      </c>
      <c r="K29" s="162">
        <v>0.4</v>
      </c>
      <c r="L29" s="163">
        <v>22.504</v>
      </c>
      <c r="M29" s="164" t="s">
        <v>405</v>
      </c>
      <c r="N29" s="164" t="s">
        <v>406</v>
      </c>
      <c r="O29" s="164"/>
    </row>
    <row r="30" spans="1:15" ht="25.5">
      <c r="A30" s="66">
        <v>27</v>
      </c>
      <c r="B30" s="67" t="s">
        <v>1561</v>
      </c>
      <c r="C30" s="68">
        <v>1</v>
      </c>
      <c r="D30" s="73" t="s">
        <v>4234</v>
      </c>
      <c r="E30" s="70">
        <v>2</v>
      </c>
      <c r="F30" s="158" t="s">
        <v>407</v>
      </c>
      <c r="G30" s="159" t="s">
        <v>535</v>
      </c>
      <c r="H30" s="158">
        <v>5</v>
      </c>
      <c r="I30" s="160" t="s">
        <v>404</v>
      </c>
      <c r="J30" s="161">
        <v>60.14</v>
      </c>
      <c r="K30" s="162">
        <v>0.4</v>
      </c>
      <c r="L30" s="163">
        <v>24.056</v>
      </c>
      <c r="M30" s="164" t="s">
        <v>405</v>
      </c>
      <c r="N30" s="164" t="s">
        <v>408</v>
      </c>
      <c r="O30" s="164"/>
    </row>
    <row r="31" spans="1:15" ht="25.5">
      <c r="A31" s="66">
        <v>28</v>
      </c>
      <c r="B31" s="67" t="s">
        <v>24</v>
      </c>
      <c r="C31" s="68">
        <v>1</v>
      </c>
      <c r="D31" s="73" t="s">
        <v>4234</v>
      </c>
      <c r="E31" s="70">
        <v>3</v>
      </c>
      <c r="F31" s="158" t="s">
        <v>409</v>
      </c>
      <c r="G31" s="159" t="s">
        <v>535</v>
      </c>
      <c r="H31" s="158">
        <v>5</v>
      </c>
      <c r="I31" s="160" t="s">
        <v>404</v>
      </c>
      <c r="J31" s="161">
        <v>53.35</v>
      </c>
      <c r="K31" s="162">
        <v>0.6</v>
      </c>
      <c r="L31" s="163">
        <v>32.01</v>
      </c>
      <c r="M31" s="164" t="s">
        <v>405</v>
      </c>
      <c r="N31" s="164" t="s">
        <v>410</v>
      </c>
      <c r="O31" s="164"/>
    </row>
    <row r="32" spans="1:15" ht="25.5">
      <c r="A32" s="66">
        <v>29</v>
      </c>
      <c r="B32" s="67" t="s">
        <v>4235</v>
      </c>
      <c r="C32" s="68">
        <v>1</v>
      </c>
      <c r="D32" s="69" t="s">
        <v>581</v>
      </c>
      <c r="E32" s="70">
        <v>5</v>
      </c>
      <c r="F32" s="158">
        <v>112868703</v>
      </c>
      <c r="G32" s="159" t="s">
        <v>2591</v>
      </c>
      <c r="H32" s="158">
        <v>5</v>
      </c>
      <c r="I32" s="160" t="s">
        <v>411</v>
      </c>
      <c r="J32" s="161">
        <v>48.245</v>
      </c>
      <c r="K32" s="162">
        <v>1</v>
      </c>
      <c r="L32" s="163">
        <v>48.245</v>
      </c>
      <c r="M32" s="164" t="s">
        <v>412</v>
      </c>
      <c r="N32" s="164" t="s">
        <v>413</v>
      </c>
      <c r="O32" s="164"/>
    </row>
    <row r="33" spans="1:15" ht="25.5">
      <c r="A33" s="66">
        <v>30</v>
      </c>
      <c r="B33" s="67" t="s">
        <v>4236</v>
      </c>
      <c r="C33" s="68">
        <v>1</v>
      </c>
      <c r="D33" s="69" t="s">
        <v>581</v>
      </c>
      <c r="E33" s="70">
        <v>10</v>
      </c>
      <c r="F33" s="158" t="s">
        <v>414</v>
      </c>
      <c r="G33" s="159" t="s">
        <v>535</v>
      </c>
      <c r="H33" s="158">
        <v>10</v>
      </c>
      <c r="I33" s="160" t="s">
        <v>374</v>
      </c>
      <c r="J33" s="161">
        <v>19.448</v>
      </c>
      <c r="K33" s="162">
        <v>1</v>
      </c>
      <c r="L33" s="163">
        <v>19.448</v>
      </c>
      <c r="M33" s="164" t="s">
        <v>415</v>
      </c>
      <c r="N33" s="164" t="s">
        <v>416</v>
      </c>
      <c r="O33" s="164"/>
    </row>
    <row r="34" spans="1:15" ht="25.5">
      <c r="A34" s="66">
        <v>31</v>
      </c>
      <c r="B34" s="67" t="s">
        <v>4237</v>
      </c>
      <c r="C34" s="68">
        <v>1</v>
      </c>
      <c r="D34" s="69" t="s">
        <v>581</v>
      </c>
      <c r="E34" s="70">
        <v>20</v>
      </c>
      <c r="F34" s="158" t="s">
        <v>417</v>
      </c>
      <c r="G34" s="159" t="s">
        <v>2591</v>
      </c>
      <c r="H34" s="158">
        <v>2</v>
      </c>
      <c r="I34" s="160" t="s">
        <v>411</v>
      </c>
      <c r="J34" s="161">
        <v>48.2448</v>
      </c>
      <c r="K34" s="162">
        <v>10</v>
      </c>
      <c r="L34" s="163">
        <v>482.448</v>
      </c>
      <c r="M34" s="164" t="s">
        <v>412</v>
      </c>
      <c r="N34" s="164" t="s">
        <v>418</v>
      </c>
      <c r="O34" s="164"/>
    </row>
    <row r="35" spans="1:15" ht="25.5">
      <c r="A35" s="66">
        <v>32</v>
      </c>
      <c r="B35" s="67" t="s">
        <v>3731</v>
      </c>
      <c r="C35" s="68">
        <v>4</v>
      </c>
      <c r="D35" s="69" t="s">
        <v>567</v>
      </c>
      <c r="E35" s="70">
        <v>10</v>
      </c>
      <c r="F35" s="158" t="s">
        <v>419</v>
      </c>
      <c r="G35" s="159" t="s">
        <v>535</v>
      </c>
      <c r="H35" s="158">
        <v>1</v>
      </c>
      <c r="I35" s="160" t="s">
        <v>420</v>
      </c>
      <c r="J35" s="161">
        <v>10.44</v>
      </c>
      <c r="K35" s="162">
        <v>10</v>
      </c>
      <c r="L35" s="163">
        <v>104.4</v>
      </c>
      <c r="M35" s="164" t="s">
        <v>2594</v>
      </c>
      <c r="N35" s="164" t="s">
        <v>421</v>
      </c>
      <c r="O35" s="164"/>
    </row>
    <row r="36" spans="1:15" ht="25.5">
      <c r="A36" s="66">
        <v>33</v>
      </c>
      <c r="B36" s="67" t="s">
        <v>3732</v>
      </c>
      <c r="C36" s="68">
        <v>4</v>
      </c>
      <c r="D36" s="69" t="s">
        <v>567</v>
      </c>
      <c r="E36" s="70">
        <v>10</v>
      </c>
      <c r="F36" s="158" t="s">
        <v>422</v>
      </c>
      <c r="G36" s="159" t="s">
        <v>2200</v>
      </c>
      <c r="H36" s="158">
        <v>1</v>
      </c>
      <c r="I36" s="160" t="s">
        <v>423</v>
      </c>
      <c r="J36" s="161">
        <v>16.1742</v>
      </c>
      <c r="K36" s="162">
        <v>10</v>
      </c>
      <c r="L36" s="163">
        <v>161.742</v>
      </c>
      <c r="M36" s="164" t="s">
        <v>2601</v>
      </c>
      <c r="N36" s="164" t="s">
        <v>424</v>
      </c>
      <c r="O36" s="164"/>
    </row>
    <row r="37" spans="1:15" ht="12.75">
      <c r="A37" s="66">
        <v>34</v>
      </c>
      <c r="B37" s="67" t="s">
        <v>3733</v>
      </c>
      <c r="C37" s="68">
        <v>4</v>
      </c>
      <c r="D37" s="69" t="s">
        <v>567</v>
      </c>
      <c r="E37" s="70">
        <v>10</v>
      </c>
      <c r="F37" s="158" t="s">
        <v>425</v>
      </c>
      <c r="G37" s="159" t="s">
        <v>535</v>
      </c>
      <c r="H37" s="158">
        <v>1</v>
      </c>
      <c r="I37" s="160" t="s">
        <v>420</v>
      </c>
      <c r="J37" s="161">
        <v>9.6</v>
      </c>
      <c r="K37" s="162">
        <v>10</v>
      </c>
      <c r="L37" s="163">
        <v>96</v>
      </c>
      <c r="M37" s="164" t="s">
        <v>2594</v>
      </c>
      <c r="N37" s="164" t="s">
        <v>426</v>
      </c>
      <c r="O37" s="164"/>
    </row>
    <row r="38" spans="1:15" ht="25.5">
      <c r="A38" s="66">
        <v>35</v>
      </c>
      <c r="B38" s="71" t="s">
        <v>3734</v>
      </c>
      <c r="C38" s="68">
        <v>50</v>
      </c>
      <c r="D38" s="69" t="s">
        <v>567</v>
      </c>
      <c r="E38" s="70">
        <v>73</v>
      </c>
      <c r="F38" s="158">
        <v>2230</v>
      </c>
      <c r="G38" s="159" t="s">
        <v>2200</v>
      </c>
      <c r="H38" s="158">
        <v>1</v>
      </c>
      <c r="I38" s="160" t="s">
        <v>423</v>
      </c>
      <c r="J38" s="161">
        <v>9.965</v>
      </c>
      <c r="K38" s="162">
        <v>73</v>
      </c>
      <c r="L38" s="163">
        <v>727.445</v>
      </c>
      <c r="M38" s="164" t="s">
        <v>415</v>
      </c>
      <c r="N38" s="164" t="s">
        <v>427</v>
      </c>
      <c r="O38" s="164"/>
    </row>
    <row r="39" spans="1:15" ht="25.5">
      <c r="A39" s="66">
        <v>36</v>
      </c>
      <c r="B39" s="67" t="s">
        <v>4238</v>
      </c>
      <c r="C39" s="68">
        <v>1</v>
      </c>
      <c r="D39" s="69" t="s">
        <v>581</v>
      </c>
      <c r="E39" s="70">
        <v>5</v>
      </c>
      <c r="F39" s="158" t="s">
        <v>414</v>
      </c>
      <c r="G39" s="159" t="s">
        <v>535</v>
      </c>
      <c r="H39" s="158">
        <v>10</v>
      </c>
      <c r="I39" s="160" t="s">
        <v>374</v>
      </c>
      <c r="J39" s="161">
        <v>19.448</v>
      </c>
      <c r="K39" s="162">
        <v>0.5</v>
      </c>
      <c r="L39" s="163">
        <v>9.724</v>
      </c>
      <c r="M39" s="164" t="s">
        <v>415</v>
      </c>
      <c r="N39" s="164" t="s">
        <v>416</v>
      </c>
      <c r="O39" s="164"/>
    </row>
    <row r="40" spans="1:15" ht="25.5">
      <c r="A40" s="66">
        <v>37</v>
      </c>
      <c r="B40" s="67" t="s">
        <v>4239</v>
      </c>
      <c r="C40" s="68">
        <v>1</v>
      </c>
      <c r="D40" s="69" t="s">
        <v>581</v>
      </c>
      <c r="E40" s="70">
        <v>20</v>
      </c>
      <c r="F40" s="158" t="s">
        <v>417</v>
      </c>
      <c r="G40" s="159" t="s">
        <v>2591</v>
      </c>
      <c r="H40" s="158">
        <v>2</v>
      </c>
      <c r="I40" s="160" t="s">
        <v>411</v>
      </c>
      <c r="J40" s="161">
        <v>48.2448</v>
      </c>
      <c r="K40" s="162">
        <v>10</v>
      </c>
      <c r="L40" s="163">
        <v>482.448</v>
      </c>
      <c r="M40" s="164" t="s">
        <v>412</v>
      </c>
      <c r="N40" s="164" t="s">
        <v>418</v>
      </c>
      <c r="O40" s="164"/>
    </row>
    <row r="41" spans="1:15" ht="25.5">
      <c r="A41" s="66">
        <v>38</v>
      </c>
      <c r="B41" s="67" t="s">
        <v>3735</v>
      </c>
      <c r="C41" s="68">
        <v>20</v>
      </c>
      <c r="D41" s="73" t="s">
        <v>668</v>
      </c>
      <c r="E41" s="70">
        <v>5</v>
      </c>
      <c r="F41" s="158" t="s">
        <v>428</v>
      </c>
      <c r="G41" s="159" t="s">
        <v>535</v>
      </c>
      <c r="H41" s="158">
        <v>1</v>
      </c>
      <c r="I41" s="160" t="s">
        <v>378</v>
      </c>
      <c r="J41" s="161">
        <v>0.581</v>
      </c>
      <c r="K41" s="162">
        <v>5</v>
      </c>
      <c r="L41" s="163">
        <v>2.905</v>
      </c>
      <c r="M41" s="164" t="s">
        <v>429</v>
      </c>
      <c r="N41" s="164" t="s">
        <v>430</v>
      </c>
      <c r="O41" s="164"/>
    </row>
    <row r="42" spans="1:15" ht="25.5">
      <c r="A42" s="66">
        <v>39</v>
      </c>
      <c r="B42" s="67" t="s">
        <v>4247</v>
      </c>
      <c r="C42" s="68">
        <v>1</v>
      </c>
      <c r="D42" s="69" t="s">
        <v>665</v>
      </c>
      <c r="E42" s="70">
        <v>50</v>
      </c>
      <c r="F42" s="158" t="s">
        <v>431</v>
      </c>
      <c r="G42" s="159" t="s">
        <v>535</v>
      </c>
      <c r="H42" s="158">
        <v>25</v>
      </c>
      <c r="I42" s="160" t="s">
        <v>376</v>
      </c>
      <c r="J42" s="161">
        <v>218.68</v>
      </c>
      <c r="K42" s="162">
        <v>2</v>
      </c>
      <c r="L42" s="163">
        <v>437.36</v>
      </c>
      <c r="M42" s="164" t="s">
        <v>2595</v>
      </c>
      <c r="N42" s="164" t="s">
        <v>432</v>
      </c>
      <c r="O42" s="164"/>
    </row>
    <row r="43" spans="1:15" ht="25.5">
      <c r="A43" s="66">
        <v>40</v>
      </c>
      <c r="B43" s="71" t="s">
        <v>1562</v>
      </c>
      <c r="C43" s="68">
        <v>1</v>
      </c>
      <c r="D43" s="69" t="s">
        <v>665</v>
      </c>
      <c r="E43" s="72">
        <v>1553</v>
      </c>
      <c r="F43" s="158">
        <v>392020</v>
      </c>
      <c r="G43" s="159" t="s">
        <v>535</v>
      </c>
      <c r="H43" s="158">
        <v>50</v>
      </c>
      <c r="I43" s="160" t="s">
        <v>376</v>
      </c>
      <c r="J43" s="161">
        <v>23.105</v>
      </c>
      <c r="K43" s="162">
        <v>31.06</v>
      </c>
      <c r="L43" s="163">
        <v>717.6413</v>
      </c>
      <c r="M43" s="164" t="s">
        <v>2181</v>
      </c>
      <c r="N43" s="164" t="s">
        <v>433</v>
      </c>
      <c r="O43" s="164"/>
    </row>
    <row r="44" spans="1:15" ht="22.5">
      <c r="A44" s="127">
        <v>41</v>
      </c>
      <c r="B44" s="128" t="s">
        <v>3736</v>
      </c>
      <c r="C44" s="129">
        <v>10</v>
      </c>
      <c r="D44" s="130" t="s">
        <v>668</v>
      </c>
      <c r="E44" s="131">
        <v>11</v>
      </c>
      <c r="F44" s="158" t="s">
        <v>434</v>
      </c>
      <c r="G44" s="159" t="s">
        <v>2199</v>
      </c>
      <c r="H44" s="158">
        <v>1</v>
      </c>
      <c r="I44" s="160" t="s">
        <v>393</v>
      </c>
      <c r="J44" s="161">
        <v>4.294</v>
      </c>
      <c r="K44" s="162">
        <v>103</v>
      </c>
      <c r="L44" s="163">
        <v>442.282</v>
      </c>
      <c r="M44" s="164" t="s">
        <v>2596</v>
      </c>
      <c r="N44" s="164" t="s">
        <v>435</v>
      </c>
      <c r="O44" s="164"/>
    </row>
    <row r="45" spans="1:15" ht="22.5">
      <c r="A45" s="127">
        <v>42</v>
      </c>
      <c r="B45" s="128" t="s">
        <v>3737</v>
      </c>
      <c r="C45" s="129">
        <v>10</v>
      </c>
      <c r="D45" s="130" t="s">
        <v>668</v>
      </c>
      <c r="E45" s="132">
        <v>11</v>
      </c>
      <c r="F45" s="158" t="s">
        <v>1822</v>
      </c>
      <c r="G45" s="159" t="s">
        <v>2199</v>
      </c>
      <c r="H45" s="158">
        <v>1</v>
      </c>
      <c r="I45" s="160" t="s">
        <v>393</v>
      </c>
      <c r="J45" s="161">
        <v>4.294</v>
      </c>
      <c r="K45" s="162">
        <v>103</v>
      </c>
      <c r="L45" s="163">
        <v>442.282</v>
      </c>
      <c r="M45" s="164" t="s">
        <v>2596</v>
      </c>
      <c r="N45" s="164" t="s">
        <v>1823</v>
      </c>
      <c r="O45" s="164"/>
    </row>
    <row r="46" spans="1:15" ht="25.5">
      <c r="A46" s="66">
        <v>43</v>
      </c>
      <c r="B46" s="67" t="s">
        <v>4248</v>
      </c>
      <c r="C46" s="68">
        <v>1</v>
      </c>
      <c r="D46" s="69" t="s">
        <v>571</v>
      </c>
      <c r="E46" s="70">
        <v>95</v>
      </c>
      <c r="F46" s="158">
        <v>236</v>
      </c>
      <c r="G46" s="159" t="s">
        <v>2199</v>
      </c>
      <c r="H46" s="158">
        <v>1</v>
      </c>
      <c r="I46" s="160" t="s">
        <v>1824</v>
      </c>
      <c r="J46" s="161">
        <v>30.9214</v>
      </c>
      <c r="K46" s="162">
        <v>95</v>
      </c>
      <c r="L46" s="163">
        <v>2937.533</v>
      </c>
      <c r="M46" s="164" t="s">
        <v>1825</v>
      </c>
      <c r="N46" s="164" t="s">
        <v>1826</v>
      </c>
      <c r="O46" s="164"/>
    </row>
    <row r="47" spans="1:15" ht="25.5">
      <c r="A47" s="66">
        <v>44</v>
      </c>
      <c r="B47" s="67" t="s">
        <v>19</v>
      </c>
      <c r="C47" s="68">
        <v>1</v>
      </c>
      <c r="D47" s="69" t="s">
        <v>571</v>
      </c>
      <c r="E47" s="70">
        <v>50</v>
      </c>
      <c r="F47" s="158">
        <v>107</v>
      </c>
      <c r="G47" s="159" t="s">
        <v>2199</v>
      </c>
      <c r="H47" s="158">
        <v>1</v>
      </c>
      <c r="I47" s="160" t="s">
        <v>1824</v>
      </c>
      <c r="J47" s="161">
        <v>19.8372</v>
      </c>
      <c r="K47" s="162">
        <v>50</v>
      </c>
      <c r="L47" s="163">
        <v>991.86</v>
      </c>
      <c r="M47" s="164" t="s">
        <v>1827</v>
      </c>
      <c r="N47" s="164" t="s">
        <v>1828</v>
      </c>
      <c r="O47" s="164"/>
    </row>
    <row r="48" spans="1:15" ht="25.5">
      <c r="A48" s="127">
        <v>45</v>
      </c>
      <c r="B48" s="128" t="s">
        <v>3738</v>
      </c>
      <c r="C48" s="129">
        <v>1</v>
      </c>
      <c r="D48" s="130" t="s">
        <v>665</v>
      </c>
      <c r="E48" s="132">
        <v>150</v>
      </c>
      <c r="F48" s="158">
        <v>1944</v>
      </c>
      <c r="G48" s="159" t="s">
        <v>535</v>
      </c>
      <c r="H48" s="158">
        <v>70.02801</v>
      </c>
      <c r="I48" s="160" t="s">
        <v>1829</v>
      </c>
      <c r="J48" s="161">
        <v>263.9286</v>
      </c>
      <c r="K48" s="162">
        <v>2.1420000368424006</v>
      </c>
      <c r="L48" s="163">
        <v>565.3350709237633</v>
      </c>
      <c r="M48" s="164" t="s">
        <v>2597</v>
      </c>
      <c r="N48" s="164" t="s">
        <v>1830</v>
      </c>
      <c r="O48" s="164"/>
    </row>
    <row r="49" spans="1:15" ht="25.5">
      <c r="A49" s="66">
        <v>46</v>
      </c>
      <c r="B49" s="67" t="s">
        <v>3739</v>
      </c>
      <c r="C49" s="68">
        <v>100</v>
      </c>
      <c r="D49" s="73" t="s">
        <v>668</v>
      </c>
      <c r="E49" s="70">
        <v>3</v>
      </c>
      <c r="F49" s="158" t="s">
        <v>1831</v>
      </c>
      <c r="G49" s="159" t="s">
        <v>2199</v>
      </c>
      <c r="H49" s="158">
        <v>0.01</v>
      </c>
      <c r="I49" s="160" t="s">
        <v>393</v>
      </c>
      <c r="J49" s="161">
        <v>0.2003</v>
      </c>
      <c r="K49" s="162">
        <v>300</v>
      </c>
      <c r="L49" s="163">
        <v>60.09</v>
      </c>
      <c r="M49" s="164" t="s">
        <v>2598</v>
      </c>
      <c r="N49" s="164" t="s">
        <v>1832</v>
      </c>
      <c r="O49" s="164"/>
    </row>
    <row r="50" spans="1:15" ht="25.5">
      <c r="A50" s="66">
        <v>47</v>
      </c>
      <c r="B50" s="67" t="s">
        <v>3740</v>
      </c>
      <c r="C50" s="68">
        <v>50</v>
      </c>
      <c r="D50" s="69" t="s">
        <v>668</v>
      </c>
      <c r="E50" s="70">
        <v>2</v>
      </c>
      <c r="F50" s="158">
        <v>66000851</v>
      </c>
      <c r="G50" s="159" t="s">
        <v>535</v>
      </c>
      <c r="H50" s="158">
        <v>1</v>
      </c>
      <c r="I50" s="160" t="s">
        <v>378</v>
      </c>
      <c r="J50" s="161">
        <v>34.0809</v>
      </c>
      <c r="K50" s="162">
        <v>2</v>
      </c>
      <c r="L50" s="163">
        <v>68.1618</v>
      </c>
      <c r="M50" s="164" t="s">
        <v>1833</v>
      </c>
      <c r="N50" s="164" t="s">
        <v>1834</v>
      </c>
      <c r="O50" s="164"/>
    </row>
    <row r="51" spans="1:15" ht="25.5">
      <c r="A51" s="66">
        <v>48</v>
      </c>
      <c r="B51" s="71" t="s">
        <v>4249</v>
      </c>
      <c r="C51" s="68">
        <v>1</v>
      </c>
      <c r="D51" s="69" t="s">
        <v>665</v>
      </c>
      <c r="E51" s="70">
        <v>30</v>
      </c>
      <c r="F51" s="158">
        <v>909411581</v>
      </c>
      <c r="G51" s="159" t="s">
        <v>2199</v>
      </c>
      <c r="H51" s="158">
        <v>1</v>
      </c>
      <c r="I51" s="160" t="s">
        <v>367</v>
      </c>
      <c r="J51" s="161">
        <v>5.5772</v>
      </c>
      <c r="K51" s="162">
        <v>30</v>
      </c>
      <c r="L51" s="163">
        <v>167.316</v>
      </c>
      <c r="M51" s="164" t="s">
        <v>2600</v>
      </c>
      <c r="N51" s="164" t="s">
        <v>1835</v>
      </c>
      <c r="O51" s="164"/>
    </row>
    <row r="52" spans="1:15" ht="12.75">
      <c r="A52" s="66">
        <v>49</v>
      </c>
      <c r="B52" s="71" t="s">
        <v>4250</v>
      </c>
      <c r="C52" s="68">
        <v>1</v>
      </c>
      <c r="D52" s="69" t="s">
        <v>4251</v>
      </c>
      <c r="E52" s="70">
        <v>5</v>
      </c>
      <c r="F52" s="158" t="s">
        <v>1836</v>
      </c>
      <c r="G52" s="159" t="s">
        <v>2199</v>
      </c>
      <c r="H52" s="158">
        <v>2.60004</v>
      </c>
      <c r="I52" s="160" t="s">
        <v>1837</v>
      </c>
      <c r="J52" s="161">
        <v>1.4399</v>
      </c>
      <c r="K52" s="162">
        <v>1.9230473377332657</v>
      </c>
      <c r="L52" s="163">
        <v>2.768995861602129</v>
      </c>
      <c r="M52" s="164" t="s">
        <v>2601</v>
      </c>
      <c r="N52" s="164" t="s">
        <v>1838</v>
      </c>
      <c r="O52" s="164"/>
    </row>
    <row r="53" spans="1:15" ht="25.5">
      <c r="A53" s="66">
        <v>50</v>
      </c>
      <c r="B53" s="71" t="s">
        <v>563</v>
      </c>
      <c r="C53" s="68">
        <v>1</v>
      </c>
      <c r="D53" s="69" t="s">
        <v>666</v>
      </c>
      <c r="E53" s="70">
        <v>42</v>
      </c>
      <c r="F53" s="158">
        <v>120222167</v>
      </c>
      <c r="G53" s="159" t="s">
        <v>2199</v>
      </c>
      <c r="H53" s="158">
        <v>1</v>
      </c>
      <c r="I53" s="160" t="s">
        <v>372</v>
      </c>
      <c r="J53" s="161">
        <v>2.6874</v>
      </c>
      <c r="K53" s="162">
        <v>42</v>
      </c>
      <c r="L53" s="163">
        <v>112.87079999999999</v>
      </c>
      <c r="M53" s="164" t="s">
        <v>2602</v>
      </c>
      <c r="N53" s="164" t="s">
        <v>1839</v>
      </c>
      <c r="O53" s="164"/>
    </row>
    <row r="54" spans="1:15" ht="25.5">
      <c r="A54" s="66">
        <v>51</v>
      </c>
      <c r="B54" s="71" t="s">
        <v>4252</v>
      </c>
      <c r="C54" s="68">
        <v>1</v>
      </c>
      <c r="D54" s="69" t="s">
        <v>665</v>
      </c>
      <c r="E54" s="70">
        <v>410</v>
      </c>
      <c r="F54" s="158">
        <v>120222159</v>
      </c>
      <c r="G54" s="159" t="s">
        <v>2199</v>
      </c>
      <c r="H54" s="158">
        <v>1</v>
      </c>
      <c r="I54" s="160" t="s">
        <v>367</v>
      </c>
      <c r="J54" s="161">
        <v>0.9548</v>
      </c>
      <c r="K54" s="162">
        <v>410</v>
      </c>
      <c r="L54" s="163">
        <v>391.468</v>
      </c>
      <c r="M54" s="164" t="s">
        <v>2602</v>
      </c>
      <c r="N54" s="164" t="s">
        <v>1840</v>
      </c>
      <c r="O54" s="164"/>
    </row>
    <row r="55" spans="1:15" ht="25.5">
      <c r="A55" s="66">
        <v>52</v>
      </c>
      <c r="B55" s="67" t="s">
        <v>3741</v>
      </c>
      <c r="C55" s="68">
        <v>4</v>
      </c>
      <c r="D55" s="69" t="s">
        <v>567</v>
      </c>
      <c r="E55" s="70">
        <v>10</v>
      </c>
      <c r="F55" s="158" t="s">
        <v>1841</v>
      </c>
      <c r="G55" s="159" t="s">
        <v>2199</v>
      </c>
      <c r="H55" s="158">
        <v>1</v>
      </c>
      <c r="I55" s="160" t="s">
        <v>1842</v>
      </c>
      <c r="J55" s="161">
        <v>1.94</v>
      </c>
      <c r="K55" s="162">
        <v>10</v>
      </c>
      <c r="L55" s="163">
        <v>19.4</v>
      </c>
      <c r="M55" s="164" t="s">
        <v>2601</v>
      </c>
      <c r="N55" s="164" t="s">
        <v>1843</v>
      </c>
      <c r="O55" s="164"/>
    </row>
    <row r="56" spans="1:15" ht="33.75">
      <c r="A56" s="66">
        <v>53</v>
      </c>
      <c r="B56" s="67" t="s">
        <v>3742</v>
      </c>
      <c r="C56" s="68">
        <v>4</v>
      </c>
      <c r="D56" s="69" t="s">
        <v>567</v>
      </c>
      <c r="E56" s="70">
        <v>20</v>
      </c>
      <c r="F56" s="158" t="s">
        <v>1844</v>
      </c>
      <c r="G56" s="159" t="s">
        <v>2199</v>
      </c>
      <c r="H56" s="158">
        <v>1</v>
      </c>
      <c r="I56" s="160" t="s">
        <v>1842</v>
      </c>
      <c r="J56" s="161">
        <v>3.88</v>
      </c>
      <c r="K56" s="162">
        <v>20</v>
      </c>
      <c r="L56" s="163">
        <v>77.6</v>
      </c>
      <c r="M56" s="164" t="s">
        <v>2601</v>
      </c>
      <c r="N56" s="164" t="s">
        <v>1845</v>
      </c>
      <c r="O56" s="164"/>
    </row>
    <row r="57" spans="1:15" ht="25.5">
      <c r="A57" s="66">
        <v>54</v>
      </c>
      <c r="B57" s="67" t="s">
        <v>3743</v>
      </c>
      <c r="C57" s="68">
        <v>4</v>
      </c>
      <c r="D57" s="73" t="s">
        <v>567</v>
      </c>
      <c r="E57" s="70">
        <v>10</v>
      </c>
      <c r="F57" s="158" t="s">
        <v>1846</v>
      </c>
      <c r="G57" s="159" t="s">
        <v>2199</v>
      </c>
      <c r="H57" s="158">
        <v>1</v>
      </c>
      <c r="I57" s="160" t="s">
        <v>1842</v>
      </c>
      <c r="J57" s="161">
        <v>3.88</v>
      </c>
      <c r="K57" s="162">
        <v>10</v>
      </c>
      <c r="L57" s="163">
        <v>38.8</v>
      </c>
      <c r="M57" s="164" t="s">
        <v>2601</v>
      </c>
      <c r="N57" s="164" t="s">
        <v>1847</v>
      </c>
      <c r="O57" s="164"/>
    </row>
    <row r="58" spans="1:15" ht="25.5">
      <c r="A58" s="66">
        <v>55</v>
      </c>
      <c r="B58" s="71" t="s">
        <v>3744</v>
      </c>
      <c r="C58" s="68">
        <v>50</v>
      </c>
      <c r="D58" s="69" t="s">
        <v>668</v>
      </c>
      <c r="E58" s="70">
        <v>52</v>
      </c>
      <c r="F58" s="158">
        <v>4090500</v>
      </c>
      <c r="G58" s="159" t="s">
        <v>2199</v>
      </c>
      <c r="H58" s="158">
        <v>0.02</v>
      </c>
      <c r="I58" s="160" t="s">
        <v>393</v>
      </c>
      <c r="J58" s="161">
        <v>0.2856</v>
      </c>
      <c r="K58" s="162">
        <v>2600</v>
      </c>
      <c r="L58" s="163">
        <v>742.56</v>
      </c>
      <c r="M58" s="164" t="s">
        <v>390</v>
      </c>
      <c r="N58" s="164" t="s">
        <v>1848</v>
      </c>
      <c r="O58" s="164"/>
    </row>
    <row r="59" spans="1:15" ht="25.5">
      <c r="A59" s="66">
        <v>56</v>
      </c>
      <c r="B59" s="71" t="s">
        <v>4253</v>
      </c>
      <c r="C59" s="68">
        <v>1</v>
      </c>
      <c r="D59" s="69" t="s">
        <v>665</v>
      </c>
      <c r="E59" s="70">
        <v>5</v>
      </c>
      <c r="F59" s="158">
        <v>245164</v>
      </c>
      <c r="G59" s="159" t="s">
        <v>2199</v>
      </c>
      <c r="H59" s="158">
        <v>1</v>
      </c>
      <c r="I59" s="160" t="s">
        <v>367</v>
      </c>
      <c r="J59" s="161">
        <v>33.2363</v>
      </c>
      <c r="K59" s="162">
        <v>5</v>
      </c>
      <c r="L59" s="163">
        <v>166.1815</v>
      </c>
      <c r="M59" s="164" t="s">
        <v>2614</v>
      </c>
      <c r="N59" s="164" t="s">
        <v>1849</v>
      </c>
      <c r="O59" s="164"/>
    </row>
    <row r="60" spans="1:15" ht="25.5">
      <c r="A60" s="66">
        <v>57</v>
      </c>
      <c r="B60" s="71" t="s">
        <v>3745</v>
      </c>
      <c r="C60" s="68">
        <v>100</v>
      </c>
      <c r="D60" s="69" t="s">
        <v>668</v>
      </c>
      <c r="E60" s="70">
        <v>30</v>
      </c>
      <c r="F60" s="158">
        <v>7701030</v>
      </c>
      <c r="G60" s="159" t="s">
        <v>535</v>
      </c>
      <c r="H60" s="158">
        <v>1</v>
      </c>
      <c r="I60" s="160" t="s">
        <v>378</v>
      </c>
      <c r="J60" s="161">
        <v>1.5634</v>
      </c>
      <c r="K60" s="162">
        <v>30</v>
      </c>
      <c r="L60" s="163">
        <v>46.901999999999994</v>
      </c>
      <c r="M60" s="164" t="s">
        <v>2593</v>
      </c>
      <c r="N60" s="164" t="s">
        <v>1850</v>
      </c>
      <c r="O60" s="164"/>
    </row>
    <row r="61" spans="1:15" ht="25.5">
      <c r="A61" s="66">
        <v>58</v>
      </c>
      <c r="B61" s="71" t="s">
        <v>3746</v>
      </c>
      <c r="C61" s="68">
        <v>100</v>
      </c>
      <c r="D61" s="69" t="s">
        <v>668</v>
      </c>
      <c r="E61" s="72">
        <v>133</v>
      </c>
      <c r="F61" s="158">
        <v>51639</v>
      </c>
      <c r="G61" s="159" t="s">
        <v>535</v>
      </c>
      <c r="H61" s="158">
        <v>1</v>
      </c>
      <c r="I61" s="160" t="s">
        <v>378</v>
      </c>
      <c r="J61" s="161">
        <v>1.3409</v>
      </c>
      <c r="K61" s="162">
        <v>133</v>
      </c>
      <c r="L61" s="163">
        <v>178.3397</v>
      </c>
      <c r="M61" s="164" t="s">
        <v>3961</v>
      </c>
      <c r="N61" s="164" t="s">
        <v>1851</v>
      </c>
      <c r="O61" s="164"/>
    </row>
    <row r="62" spans="1:15" ht="25.5">
      <c r="A62" s="66">
        <v>59</v>
      </c>
      <c r="B62" s="67" t="s">
        <v>3747</v>
      </c>
      <c r="C62" s="68">
        <v>100</v>
      </c>
      <c r="D62" s="69" t="s">
        <v>668</v>
      </c>
      <c r="E62" s="72">
        <v>23</v>
      </c>
      <c r="F62" s="158">
        <v>2327</v>
      </c>
      <c r="G62" s="159" t="s">
        <v>535</v>
      </c>
      <c r="H62" s="158">
        <v>1</v>
      </c>
      <c r="I62" s="160" t="s">
        <v>378</v>
      </c>
      <c r="J62" s="161">
        <v>1.53</v>
      </c>
      <c r="K62" s="162">
        <v>23</v>
      </c>
      <c r="L62" s="163">
        <v>35.19</v>
      </c>
      <c r="M62" s="164" t="s">
        <v>3961</v>
      </c>
      <c r="N62" s="164" t="s">
        <v>1852</v>
      </c>
      <c r="O62" s="164"/>
    </row>
    <row r="63" spans="1:15" ht="25.5">
      <c r="A63" s="66">
        <v>60</v>
      </c>
      <c r="B63" s="67" t="s">
        <v>3748</v>
      </c>
      <c r="C63" s="68">
        <v>100</v>
      </c>
      <c r="D63" s="69" t="s">
        <v>668</v>
      </c>
      <c r="E63" s="70">
        <v>15</v>
      </c>
      <c r="F63" s="158">
        <v>300094</v>
      </c>
      <c r="G63" s="159" t="s">
        <v>535</v>
      </c>
      <c r="H63" s="158">
        <v>1</v>
      </c>
      <c r="I63" s="160" t="s">
        <v>378</v>
      </c>
      <c r="J63" s="161">
        <v>2.8002</v>
      </c>
      <c r="K63" s="162">
        <v>15</v>
      </c>
      <c r="L63" s="163">
        <v>42.003</v>
      </c>
      <c r="M63" s="164" t="s">
        <v>2181</v>
      </c>
      <c r="N63" s="164" t="s">
        <v>1853</v>
      </c>
      <c r="O63" s="164"/>
    </row>
    <row r="64" spans="1:15" ht="25.5">
      <c r="A64" s="66">
        <v>61</v>
      </c>
      <c r="B64" s="71" t="s">
        <v>3749</v>
      </c>
      <c r="C64" s="68">
        <v>100</v>
      </c>
      <c r="D64" s="69" t="s">
        <v>668</v>
      </c>
      <c r="E64" s="72">
        <v>6</v>
      </c>
      <c r="F64" s="158">
        <v>4511</v>
      </c>
      <c r="G64" s="159" t="s">
        <v>535</v>
      </c>
      <c r="H64" s="158">
        <v>1</v>
      </c>
      <c r="I64" s="160" t="s">
        <v>378</v>
      </c>
      <c r="J64" s="161">
        <v>1.28</v>
      </c>
      <c r="K64" s="162">
        <v>6</v>
      </c>
      <c r="L64" s="163">
        <v>7.68</v>
      </c>
      <c r="M64" s="164" t="s">
        <v>3961</v>
      </c>
      <c r="N64" s="164" t="s">
        <v>1854</v>
      </c>
      <c r="O64" s="164"/>
    </row>
    <row r="65" spans="1:15" ht="25.5">
      <c r="A65" s="66">
        <v>62</v>
      </c>
      <c r="B65" s="71" t="s">
        <v>3750</v>
      </c>
      <c r="C65" s="68">
        <v>100</v>
      </c>
      <c r="D65" s="69" t="s">
        <v>668</v>
      </c>
      <c r="E65" s="72">
        <v>13</v>
      </c>
      <c r="F65" s="158">
        <v>4510</v>
      </c>
      <c r="G65" s="159" t="s">
        <v>535</v>
      </c>
      <c r="H65" s="158">
        <v>1</v>
      </c>
      <c r="I65" s="160" t="s">
        <v>378</v>
      </c>
      <c r="J65" s="161">
        <v>1.35</v>
      </c>
      <c r="K65" s="162">
        <v>13</v>
      </c>
      <c r="L65" s="163">
        <v>17.55</v>
      </c>
      <c r="M65" s="164" t="s">
        <v>3961</v>
      </c>
      <c r="N65" s="164" t="s">
        <v>1855</v>
      </c>
      <c r="O65" s="164"/>
    </row>
    <row r="66" spans="1:15" ht="25.5">
      <c r="A66" s="66">
        <v>63</v>
      </c>
      <c r="B66" s="71" t="s">
        <v>3751</v>
      </c>
      <c r="C66" s="68">
        <v>100</v>
      </c>
      <c r="D66" s="69" t="s">
        <v>668</v>
      </c>
      <c r="E66" s="72">
        <v>762</v>
      </c>
      <c r="F66" s="158">
        <v>7701050</v>
      </c>
      <c r="G66" s="159" t="s">
        <v>535</v>
      </c>
      <c r="H66" s="158">
        <v>1</v>
      </c>
      <c r="I66" s="160" t="s">
        <v>378</v>
      </c>
      <c r="J66" s="161">
        <v>1.5278</v>
      </c>
      <c r="K66" s="162">
        <v>762</v>
      </c>
      <c r="L66" s="163">
        <v>1164.1836</v>
      </c>
      <c r="M66" s="164" t="s">
        <v>2593</v>
      </c>
      <c r="N66" s="164" t="s">
        <v>1856</v>
      </c>
      <c r="O66" s="164"/>
    </row>
    <row r="67" spans="1:15" ht="25.5">
      <c r="A67" s="66">
        <v>64</v>
      </c>
      <c r="B67" s="67" t="s">
        <v>3752</v>
      </c>
      <c r="C67" s="68">
        <v>100</v>
      </c>
      <c r="D67" s="69" t="s">
        <v>668</v>
      </c>
      <c r="E67" s="70">
        <v>107</v>
      </c>
      <c r="F67" s="158">
        <v>2106</v>
      </c>
      <c r="G67" s="159" t="s">
        <v>535</v>
      </c>
      <c r="H67" s="158">
        <v>1</v>
      </c>
      <c r="I67" s="160" t="s">
        <v>378</v>
      </c>
      <c r="J67" s="161">
        <v>1.7</v>
      </c>
      <c r="K67" s="162">
        <v>107</v>
      </c>
      <c r="L67" s="163">
        <v>181.9</v>
      </c>
      <c r="M67" s="164" t="s">
        <v>3961</v>
      </c>
      <c r="N67" s="164" t="s">
        <v>1857</v>
      </c>
      <c r="O67" s="164"/>
    </row>
    <row r="68" spans="1:15" ht="25.5">
      <c r="A68" s="66">
        <v>65</v>
      </c>
      <c r="B68" s="71" t="s">
        <v>3753</v>
      </c>
      <c r="C68" s="68">
        <v>100</v>
      </c>
      <c r="D68" s="69" t="s">
        <v>668</v>
      </c>
      <c r="E68" s="70">
        <v>143</v>
      </c>
      <c r="F68" s="158">
        <v>303800</v>
      </c>
      <c r="G68" s="159" t="s">
        <v>535</v>
      </c>
      <c r="H68" s="158">
        <v>1</v>
      </c>
      <c r="I68" s="160" t="s">
        <v>378</v>
      </c>
      <c r="J68" s="161">
        <v>2.1432</v>
      </c>
      <c r="K68" s="162">
        <v>143</v>
      </c>
      <c r="L68" s="163">
        <v>306.47760000000005</v>
      </c>
      <c r="M68" s="164" t="s">
        <v>2181</v>
      </c>
      <c r="N68" s="164" t="s">
        <v>1858</v>
      </c>
      <c r="O68" s="164"/>
    </row>
    <row r="69" spans="1:15" ht="25.5">
      <c r="A69" s="66">
        <v>66</v>
      </c>
      <c r="B69" s="71" t="s">
        <v>3754</v>
      </c>
      <c r="C69" s="68">
        <v>100</v>
      </c>
      <c r="D69" s="69" t="s">
        <v>668</v>
      </c>
      <c r="E69" s="72">
        <v>1</v>
      </c>
      <c r="F69" s="158">
        <v>7701020</v>
      </c>
      <c r="G69" s="159" t="s">
        <v>535</v>
      </c>
      <c r="H69" s="158">
        <v>1</v>
      </c>
      <c r="I69" s="160" t="s">
        <v>378</v>
      </c>
      <c r="J69" s="161">
        <v>1.6468</v>
      </c>
      <c r="K69" s="162">
        <v>1</v>
      </c>
      <c r="L69" s="163">
        <v>1.6468</v>
      </c>
      <c r="M69" s="164" t="s">
        <v>2593</v>
      </c>
      <c r="N69" s="164" t="s">
        <v>1859</v>
      </c>
      <c r="O69" s="164"/>
    </row>
    <row r="70" spans="1:15" ht="25.5">
      <c r="A70" s="66">
        <v>67</v>
      </c>
      <c r="B70" s="71" t="s">
        <v>3755</v>
      </c>
      <c r="C70" s="68">
        <v>100</v>
      </c>
      <c r="D70" s="69" t="s">
        <v>668</v>
      </c>
      <c r="E70" s="72">
        <v>147</v>
      </c>
      <c r="F70" s="158">
        <v>56678</v>
      </c>
      <c r="G70" s="159" t="s">
        <v>535</v>
      </c>
      <c r="H70" s="158">
        <v>1</v>
      </c>
      <c r="I70" s="160" t="s">
        <v>378</v>
      </c>
      <c r="J70" s="161">
        <v>1.6387</v>
      </c>
      <c r="K70" s="162">
        <v>147</v>
      </c>
      <c r="L70" s="163">
        <v>240.8889</v>
      </c>
      <c r="M70" s="164" t="s">
        <v>3961</v>
      </c>
      <c r="N70" s="164" t="s">
        <v>1860</v>
      </c>
      <c r="O70" s="164"/>
    </row>
    <row r="71" spans="1:15" ht="25.5">
      <c r="A71" s="66">
        <v>68</v>
      </c>
      <c r="B71" s="71" t="s">
        <v>3756</v>
      </c>
      <c r="C71" s="68">
        <v>100</v>
      </c>
      <c r="D71" s="69" t="s">
        <v>668</v>
      </c>
      <c r="E71" s="72">
        <v>60</v>
      </c>
      <c r="F71" s="158">
        <v>2105</v>
      </c>
      <c r="G71" s="159" t="s">
        <v>535</v>
      </c>
      <c r="H71" s="158">
        <v>1</v>
      </c>
      <c r="I71" s="160" t="s">
        <v>378</v>
      </c>
      <c r="J71" s="161">
        <v>1.7</v>
      </c>
      <c r="K71" s="162">
        <v>60</v>
      </c>
      <c r="L71" s="163">
        <v>102</v>
      </c>
      <c r="M71" s="164" t="s">
        <v>3961</v>
      </c>
      <c r="N71" s="164" t="s">
        <v>1861</v>
      </c>
      <c r="O71" s="164"/>
    </row>
    <row r="72" spans="1:15" ht="25.5">
      <c r="A72" s="66">
        <v>69</v>
      </c>
      <c r="B72" s="67" t="s">
        <v>3757</v>
      </c>
      <c r="C72" s="68">
        <v>100</v>
      </c>
      <c r="D72" s="69" t="s">
        <v>668</v>
      </c>
      <c r="E72" s="70">
        <v>15</v>
      </c>
      <c r="F72" s="158">
        <v>768</v>
      </c>
      <c r="G72" s="159" t="s">
        <v>535</v>
      </c>
      <c r="H72" s="158">
        <v>1</v>
      </c>
      <c r="I72" s="160" t="s">
        <v>378</v>
      </c>
      <c r="J72" s="161">
        <v>1.7</v>
      </c>
      <c r="K72" s="162">
        <v>15</v>
      </c>
      <c r="L72" s="163">
        <v>25.5</v>
      </c>
      <c r="M72" s="164" t="s">
        <v>3961</v>
      </c>
      <c r="N72" s="164" t="s">
        <v>1862</v>
      </c>
      <c r="O72" s="164"/>
    </row>
    <row r="73" spans="1:15" ht="25.5">
      <c r="A73" s="66">
        <v>70</v>
      </c>
      <c r="B73" s="71" t="s">
        <v>3758</v>
      </c>
      <c r="C73" s="68">
        <v>100</v>
      </c>
      <c r="D73" s="69" t="s">
        <v>668</v>
      </c>
      <c r="E73" s="70">
        <v>54</v>
      </c>
      <c r="F73" s="158">
        <v>7701065</v>
      </c>
      <c r="G73" s="159" t="s">
        <v>535</v>
      </c>
      <c r="H73" s="158">
        <v>1</v>
      </c>
      <c r="I73" s="160" t="s">
        <v>378</v>
      </c>
      <c r="J73" s="161">
        <v>1.5587</v>
      </c>
      <c r="K73" s="162">
        <v>54</v>
      </c>
      <c r="L73" s="163">
        <v>84.1698</v>
      </c>
      <c r="M73" s="164" t="s">
        <v>2593</v>
      </c>
      <c r="N73" s="164" t="s">
        <v>1863</v>
      </c>
      <c r="O73" s="164"/>
    </row>
    <row r="74" spans="1:15" ht="25.5">
      <c r="A74" s="66">
        <v>71</v>
      </c>
      <c r="B74" s="71" t="s">
        <v>1563</v>
      </c>
      <c r="C74" s="68">
        <v>1</v>
      </c>
      <c r="D74" s="69" t="s">
        <v>666</v>
      </c>
      <c r="E74" s="70">
        <v>200</v>
      </c>
      <c r="F74" s="158" t="s">
        <v>1864</v>
      </c>
      <c r="G74" s="159" t="s">
        <v>2199</v>
      </c>
      <c r="H74" s="158">
        <v>1</v>
      </c>
      <c r="I74" s="160" t="s">
        <v>372</v>
      </c>
      <c r="J74" s="161">
        <v>0.4797</v>
      </c>
      <c r="K74" s="162">
        <v>200</v>
      </c>
      <c r="L74" s="163">
        <v>95.94</v>
      </c>
      <c r="M74" s="164" t="s">
        <v>2181</v>
      </c>
      <c r="N74" s="164" t="s">
        <v>1865</v>
      </c>
      <c r="O74" s="164"/>
    </row>
    <row r="75" spans="1:15" ht="22.5">
      <c r="A75" s="66">
        <v>72</v>
      </c>
      <c r="B75" s="67" t="s">
        <v>3759</v>
      </c>
      <c r="C75" s="68">
        <v>25</v>
      </c>
      <c r="D75" s="73" t="s">
        <v>668</v>
      </c>
      <c r="E75" s="70">
        <v>10</v>
      </c>
      <c r="F75" s="158" t="s">
        <v>1866</v>
      </c>
      <c r="G75" s="159" t="s">
        <v>535</v>
      </c>
      <c r="H75" s="158">
        <v>1</v>
      </c>
      <c r="I75" s="160" t="s">
        <v>378</v>
      </c>
      <c r="J75" s="161">
        <v>199.2197</v>
      </c>
      <c r="K75" s="162">
        <v>10</v>
      </c>
      <c r="L75" s="163">
        <v>1992.197</v>
      </c>
      <c r="M75" s="164" t="s">
        <v>1867</v>
      </c>
      <c r="N75" s="164" t="s">
        <v>1868</v>
      </c>
      <c r="O75" s="164"/>
    </row>
    <row r="76" spans="1:15" ht="12.75">
      <c r="A76" s="66">
        <v>73</v>
      </c>
      <c r="B76" s="67" t="s">
        <v>4240</v>
      </c>
      <c r="C76" s="68">
        <v>1</v>
      </c>
      <c r="D76" s="73" t="s">
        <v>665</v>
      </c>
      <c r="E76" s="70">
        <v>700</v>
      </c>
      <c r="F76" s="158" t="s">
        <v>1869</v>
      </c>
      <c r="G76" s="159" t="s">
        <v>535</v>
      </c>
      <c r="H76" s="158">
        <v>20</v>
      </c>
      <c r="I76" s="160" t="s">
        <v>376</v>
      </c>
      <c r="J76" s="161">
        <v>77.27</v>
      </c>
      <c r="K76" s="162">
        <v>35</v>
      </c>
      <c r="L76" s="163">
        <v>2704.45</v>
      </c>
      <c r="M76" s="164" t="s">
        <v>1870</v>
      </c>
      <c r="N76" s="164" t="s">
        <v>1871</v>
      </c>
      <c r="O76" s="164"/>
    </row>
    <row r="77" spans="1:15" ht="25.5">
      <c r="A77" s="66">
        <v>74</v>
      </c>
      <c r="B77" s="67" t="s">
        <v>4241</v>
      </c>
      <c r="C77" s="68">
        <v>1</v>
      </c>
      <c r="D77" s="73" t="s">
        <v>581</v>
      </c>
      <c r="E77" s="70">
        <v>1000</v>
      </c>
      <c r="F77" s="158" t="s">
        <v>1872</v>
      </c>
      <c r="G77" s="159" t="s">
        <v>2200</v>
      </c>
      <c r="H77" s="158">
        <v>500</v>
      </c>
      <c r="I77" s="160" t="s">
        <v>1873</v>
      </c>
      <c r="J77" s="161">
        <v>435.15</v>
      </c>
      <c r="K77" s="162">
        <v>2</v>
      </c>
      <c r="L77" s="163">
        <v>870.3</v>
      </c>
      <c r="M77" s="164" t="s">
        <v>2605</v>
      </c>
      <c r="N77" s="164" t="s">
        <v>1874</v>
      </c>
      <c r="O77" s="164"/>
    </row>
    <row r="78" spans="1:15" ht="25.5">
      <c r="A78" s="66">
        <v>75</v>
      </c>
      <c r="B78" s="71" t="s">
        <v>564</v>
      </c>
      <c r="C78" s="68">
        <v>1</v>
      </c>
      <c r="D78" s="69" t="s">
        <v>665</v>
      </c>
      <c r="E78" s="70">
        <v>200</v>
      </c>
      <c r="F78" s="158">
        <v>1262</v>
      </c>
      <c r="G78" s="159" t="s">
        <v>535</v>
      </c>
      <c r="H78" s="158">
        <v>100</v>
      </c>
      <c r="I78" s="160" t="s">
        <v>376</v>
      </c>
      <c r="J78" s="161">
        <v>75.67</v>
      </c>
      <c r="K78" s="162">
        <v>2</v>
      </c>
      <c r="L78" s="163">
        <v>151.34</v>
      </c>
      <c r="M78" s="164" t="s">
        <v>415</v>
      </c>
      <c r="N78" s="164" t="s">
        <v>1875</v>
      </c>
      <c r="O78" s="164"/>
    </row>
    <row r="79" spans="1:15" ht="25.5">
      <c r="A79" s="66">
        <v>76</v>
      </c>
      <c r="B79" s="71" t="s">
        <v>565</v>
      </c>
      <c r="C79" s="68">
        <v>1</v>
      </c>
      <c r="D79" s="69" t="s">
        <v>665</v>
      </c>
      <c r="E79" s="70">
        <v>1250</v>
      </c>
      <c r="F79" s="158" t="s">
        <v>1876</v>
      </c>
      <c r="G79" s="159" t="s">
        <v>2200</v>
      </c>
      <c r="H79" s="158">
        <v>250</v>
      </c>
      <c r="I79" s="160" t="s">
        <v>1877</v>
      </c>
      <c r="J79" s="161">
        <v>49.575</v>
      </c>
      <c r="K79" s="162">
        <v>5</v>
      </c>
      <c r="L79" s="163">
        <v>247.875</v>
      </c>
      <c r="M79" s="164" t="s">
        <v>415</v>
      </c>
      <c r="N79" s="164" t="s">
        <v>1878</v>
      </c>
      <c r="O79" s="164"/>
    </row>
    <row r="80" spans="1:15" ht="25.5">
      <c r="A80" s="66">
        <v>77</v>
      </c>
      <c r="B80" s="71" t="s">
        <v>566</v>
      </c>
      <c r="C80" s="68">
        <v>1</v>
      </c>
      <c r="D80" s="69" t="s">
        <v>665</v>
      </c>
      <c r="E80" s="70">
        <v>8</v>
      </c>
      <c r="F80" s="158" t="s">
        <v>1879</v>
      </c>
      <c r="G80" s="159" t="s">
        <v>2199</v>
      </c>
      <c r="H80" s="158">
        <v>1</v>
      </c>
      <c r="I80" s="160" t="s">
        <v>367</v>
      </c>
      <c r="J80" s="161">
        <v>3.0358</v>
      </c>
      <c r="K80" s="162">
        <v>8</v>
      </c>
      <c r="L80" s="163">
        <v>24.2864</v>
      </c>
      <c r="M80" s="164" t="s">
        <v>415</v>
      </c>
      <c r="N80" s="164" t="s">
        <v>1880</v>
      </c>
      <c r="O80" s="164"/>
    </row>
    <row r="81" spans="1:15" ht="25.5">
      <c r="A81" s="66">
        <v>78</v>
      </c>
      <c r="B81" s="71" t="s">
        <v>3760</v>
      </c>
      <c r="C81" s="68">
        <v>50</v>
      </c>
      <c r="D81" s="69" t="s">
        <v>668</v>
      </c>
      <c r="E81" s="70">
        <v>33</v>
      </c>
      <c r="F81" s="158">
        <v>394181</v>
      </c>
      <c r="G81" s="159" t="s">
        <v>2199</v>
      </c>
      <c r="H81" s="158">
        <v>0.02</v>
      </c>
      <c r="I81" s="160" t="s">
        <v>393</v>
      </c>
      <c r="J81" s="161">
        <v>0.6243</v>
      </c>
      <c r="K81" s="162">
        <v>1650</v>
      </c>
      <c r="L81" s="163">
        <v>1030.095</v>
      </c>
      <c r="M81" s="164" t="s">
        <v>2181</v>
      </c>
      <c r="N81" s="164" t="s">
        <v>1881</v>
      </c>
      <c r="O81" s="164"/>
    </row>
    <row r="82" spans="1:15" ht="25.5">
      <c r="A82" s="66">
        <v>79</v>
      </c>
      <c r="B82" s="67" t="s">
        <v>3761</v>
      </c>
      <c r="C82" s="68">
        <v>50</v>
      </c>
      <c r="D82" s="69" t="s">
        <v>668</v>
      </c>
      <c r="E82" s="70">
        <v>7</v>
      </c>
      <c r="F82" s="158">
        <v>393204</v>
      </c>
      <c r="G82" s="159" t="s">
        <v>535</v>
      </c>
      <c r="H82" s="158">
        <v>1</v>
      </c>
      <c r="I82" s="160" t="s">
        <v>378</v>
      </c>
      <c r="J82" s="161">
        <v>33.734</v>
      </c>
      <c r="K82" s="162">
        <v>7</v>
      </c>
      <c r="L82" s="163">
        <v>236.138</v>
      </c>
      <c r="M82" s="164" t="s">
        <v>2181</v>
      </c>
      <c r="N82" s="164" t="s">
        <v>1882</v>
      </c>
      <c r="O82" s="164"/>
    </row>
    <row r="83" spans="1:15" ht="25.5">
      <c r="A83" s="66">
        <v>80</v>
      </c>
      <c r="B83" s="71" t="s">
        <v>3762</v>
      </c>
      <c r="C83" s="68">
        <v>50</v>
      </c>
      <c r="D83" s="69" t="s">
        <v>668</v>
      </c>
      <c r="E83" s="70">
        <v>18</v>
      </c>
      <c r="F83" s="158">
        <v>53953</v>
      </c>
      <c r="G83" s="159" t="s">
        <v>535</v>
      </c>
      <c r="H83" s="158">
        <v>1</v>
      </c>
      <c r="I83" s="160" t="s">
        <v>378</v>
      </c>
      <c r="J83" s="161">
        <v>20.2</v>
      </c>
      <c r="K83" s="162">
        <v>18</v>
      </c>
      <c r="L83" s="163">
        <v>363.6</v>
      </c>
      <c r="M83" s="164" t="s">
        <v>3961</v>
      </c>
      <c r="N83" s="164" t="s">
        <v>1883</v>
      </c>
      <c r="O83" s="164"/>
    </row>
    <row r="84" spans="1:15" ht="25.5">
      <c r="A84" s="66">
        <v>81</v>
      </c>
      <c r="B84" s="71" t="s">
        <v>3763</v>
      </c>
      <c r="C84" s="68">
        <v>50</v>
      </c>
      <c r="D84" s="69" t="s">
        <v>668</v>
      </c>
      <c r="E84" s="70">
        <v>6</v>
      </c>
      <c r="F84" s="158">
        <v>53954</v>
      </c>
      <c r="G84" s="159" t="s">
        <v>535</v>
      </c>
      <c r="H84" s="158">
        <v>1</v>
      </c>
      <c r="I84" s="160" t="s">
        <v>378</v>
      </c>
      <c r="J84" s="161">
        <v>20.2</v>
      </c>
      <c r="K84" s="162">
        <v>6</v>
      </c>
      <c r="L84" s="163">
        <v>121.2</v>
      </c>
      <c r="M84" s="164" t="s">
        <v>3961</v>
      </c>
      <c r="N84" s="164" t="s">
        <v>1884</v>
      </c>
      <c r="O84" s="164"/>
    </row>
    <row r="85" spans="1:15" ht="25.5">
      <c r="A85" s="66">
        <v>82</v>
      </c>
      <c r="B85" s="67" t="s">
        <v>3606</v>
      </c>
      <c r="C85" s="68">
        <v>50</v>
      </c>
      <c r="D85" s="69" t="s">
        <v>668</v>
      </c>
      <c r="E85" s="70">
        <v>16</v>
      </c>
      <c r="F85" s="158">
        <v>53951</v>
      </c>
      <c r="G85" s="159" t="s">
        <v>535</v>
      </c>
      <c r="H85" s="158">
        <v>1</v>
      </c>
      <c r="I85" s="160" t="s">
        <v>378</v>
      </c>
      <c r="J85" s="161">
        <v>20.2</v>
      </c>
      <c r="K85" s="162">
        <v>16</v>
      </c>
      <c r="L85" s="163">
        <v>323.2</v>
      </c>
      <c r="M85" s="164" t="s">
        <v>3961</v>
      </c>
      <c r="N85" s="164" t="s">
        <v>1885</v>
      </c>
      <c r="O85" s="164"/>
    </row>
    <row r="86" spans="1:15" ht="25.5">
      <c r="A86" s="66">
        <v>83</v>
      </c>
      <c r="B86" s="67" t="s">
        <v>3607</v>
      </c>
      <c r="C86" s="68">
        <v>50</v>
      </c>
      <c r="D86" s="69" t="s">
        <v>668</v>
      </c>
      <c r="E86" s="70">
        <v>3</v>
      </c>
      <c r="F86" s="158">
        <v>53950</v>
      </c>
      <c r="G86" s="159" t="s">
        <v>535</v>
      </c>
      <c r="H86" s="158">
        <v>1</v>
      </c>
      <c r="I86" s="160" t="s">
        <v>378</v>
      </c>
      <c r="J86" s="161">
        <v>20.2</v>
      </c>
      <c r="K86" s="162">
        <v>3</v>
      </c>
      <c r="L86" s="163">
        <v>60.6</v>
      </c>
      <c r="M86" s="164" t="s">
        <v>3961</v>
      </c>
      <c r="N86" s="164" t="s">
        <v>1886</v>
      </c>
      <c r="O86" s="164"/>
    </row>
    <row r="87" spans="1:15" ht="25.5">
      <c r="A87" s="66">
        <v>84</v>
      </c>
      <c r="B87" s="67" t="s">
        <v>3608</v>
      </c>
      <c r="C87" s="68">
        <v>50</v>
      </c>
      <c r="D87" s="69" t="s">
        <v>668</v>
      </c>
      <c r="E87" s="70">
        <v>3</v>
      </c>
      <c r="F87" s="158">
        <v>53949</v>
      </c>
      <c r="G87" s="159" t="s">
        <v>535</v>
      </c>
      <c r="H87" s="158">
        <v>1</v>
      </c>
      <c r="I87" s="160" t="s">
        <v>378</v>
      </c>
      <c r="J87" s="161">
        <v>20.2</v>
      </c>
      <c r="K87" s="162">
        <v>3</v>
      </c>
      <c r="L87" s="163">
        <v>60.6</v>
      </c>
      <c r="M87" s="164" t="s">
        <v>3961</v>
      </c>
      <c r="N87" s="164" t="s">
        <v>1887</v>
      </c>
      <c r="O87" s="164"/>
    </row>
    <row r="88" spans="1:15" ht="25.5">
      <c r="A88" s="66">
        <v>85</v>
      </c>
      <c r="B88" s="71" t="s">
        <v>3609</v>
      </c>
      <c r="C88" s="68">
        <v>50</v>
      </c>
      <c r="D88" s="69" t="s">
        <v>668</v>
      </c>
      <c r="E88" s="70">
        <v>25</v>
      </c>
      <c r="F88" s="158">
        <v>53952</v>
      </c>
      <c r="G88" s="159" t="s">
        <v>535</v>
      </c>
      <c r="H88" s="158">
        <v>1</v>
      </c>
      <c r="I88" s="160" t="s">
        <v>378</v>
      </c>
      <c r="J88" s="161">
        <v>20.2</v>
      </c>
      <c r="K88" s="162">
        <v>25</v>
      </c>
      <c r="L88" s="163">
        <v>505</v>
      </c>
      <c r="M88" s="164" t="s">
        <v>3961</v>
      </c>
      <c r="N88" s="164" t="s">
        <v>1888</v>
      </c>
      <c r="O88" s="164"/>
    </row>
    <row r="89" spans="1:15" ht="25.5">
      <c r="A89" s="66">
        <v>86</v>
      </c>
      <c r="B89" s="67" t="s">
        <v>4254</v>
      </c>
      <c r="C89" s="68">
        <v>1</v>
      </c>
      <c r="D89" s="69" t="s">
        <v>581</v>
      </c>
      <c r="E89" s="70">
        <v>200</v>
      </c>
      <c r="F89" s="158">
        <v>101.2</v>
      </c>
      <c r="G89" s="159" t="s">
        <v>536</v>
      </c>
      <c r="H89" s="158">
        <v>100</v>
      </c>
      <c r="I89" s="160" t="s">
        <v>1889</v>
      </c>
      <c r="J89" s="161">
        <v>2.7</v>
      </c>
      <c r="K89" s="162">
        <v>2</v>
      </c>
      <c r="L89" s="163">
        <v>5.4</v>
      </c>
      <c r="M89" s="164" t="s">
        <v>2612</v>
      </c>
      <c r="N89" s="164" t="s">
        <v>1890</v>
      </c>
      <c r="O89" s="164"/>
    </row>
    <row r="90" spans="1:15" ht="38.25">
      <c r="A90" s="66">
        <v>87</v>
      </c>
      <c r="B90" s="71" t="s">
        <v>4255</v>
      </c>
      <c r="C90" s="68">
        <v>1</v>
      </c>
      <c r="D90" s="69" t="s">
        <v>665</v>
      </c>
      <c r="E90" s="70">
        <v>255</v>
      </c>
      <c r="F90" s="158">
        <v>20835</v>
      </c>
      <c r="G90" s="159" t="s">
        <v>2199</v>
      </c>
      <c r="H90" s="158">
        <v>1</v>
      </c>
      <c r="I90" s="160" t="s">
        <v>367</v>
      </c>
      <c r="J90" s="161">
        <v>0.3011</v>
      </c>
      <c r="K90" s="162">
        <v>255</v>
      </c>
      <c r="L90" s="163">
        <v>76.78049999999999</v>
      </c>
      <c r="M90" s="164" t="s">
        <v>394</v>
      </c>
      <c r="N90" s="164" t="s">
        <v>1891</v>
      </c>
      <c r="O90" s="164"/>
    </row>
    <row r="91" spans="1:15" ht="25.5">
      <c r="A91" s="66">
        <v>88</v>
      </c>
      <c r="B91" s="67" t="s">
        <v>1564</v>
      </c>
      <c r="C91" s="68">
        <v>1</v>
      </c>
      <c r="D91" s="69" t="s">
        <v>665</v>
      </c>
      <c r="E91" s="70">
        <v>20</v>
      </c>
      <c r="F91" s="158">
        <v>11501322161</v>
      </c>
      <c r="G91" s="159" t="s">
        <v>535</v>
      </c>
      <c r="H91" s="158">
        <v>10</v>
      </c>
      <c r="I91" s="160" t="s">
        <v>376</v>
      </c>
      <c r="J91" s="161">
        <v>26.85</v>
      </c>
      <c r="K91" s="162">
        <v>2</v>
      </c>
      <c r="L91" s="163">
        <v>53.7</v>
      </c>
      <c r="M91" s="164" t="s">
        <v>1892</v>
      </c>
      <c r="N91" s="164" t="s">
        <v>1893</v>
      </c>
      <c r="O91" s="164"/>
    </row>
    <row r="92" spans="1:15" ht="25.5">
      <c r="A92" s="66">
        <v>89</v>
      </c>
      <c r="B92" s="67" t="s">
        <v>1565</v>
      </c>
      <c r="C92" s="68">
        <v>1</v>
      </c>
      <c r="D92" s="69" t="s">
        <v>665</v>
      </c>
      <c r="E92" s="70">
        <v>40</v>
      </c>
      <c r="F92" s="158">
        <v>11501322181</v>
      </c>
      <c r="G92" s="159" t="s">
        <v>535</v>
      </c>
      <c r="H92" s="158">
        <v>10</v>
      </c>
      <c r="I92" s="160" t="s">
        <v>376</v>
      </c>
      <c r="J92" s="161">
        <v>26.85</v>
      </c>
      <c r="K92" s="162">
        <v>4</v>
      </c>
      <c r="L92" s="163">
        <v>107.4</v>
      </c>
      <c r="M92" s="164" t="s">
        <v>1892</v>
      </c>
      <c r="N92" s="164" t="s">
        <v>1894</v>
      </c>
      <c r="O92" s="164"/>
    </row>
    <row r="93" spans="1:15" ht="25.5">
      <c r="A93" s="66">
        <v>90</v>
      </c>
      <c r="B93" s="67" t="s">
        <v>1566</v>
      </c>
      <c r="C93" s="68">
        <v>1</v>
      </c>
      <c r="D93" s="69" t="s">
        <v>665</v>
      </c>
      <c r="E93" s="70">
        <v>20</v>
      </c>
      <c r="F93" s="158">
        <v>11501322201</v>
      </c>
      <c r="G93" s="159" t="s">
        <v>535</v>
      </c>
      <c r="H93" s="158">
        <v>10</v>
      </c>
      <c r="I93" s="160" t="s">
        <v>376</v>
      </c>
      <c r="J93" s="161">
        <v>26.85</v>
      </c>
      <c r="K93" s="162">
        <v>2</v>
      </c>
      <c r="L93" s="163">
        <v>53.7</v>
      </c>
      <c r="M93" s="164" t="s">
        <v>1892</v>
      </c>
      <c r="N93" s="164" t="s">
        <v>1895</v>
      </c>
      <c r="O93" s="164"/>
    </row>
    <row r="94" spans="1:15" ht="25.5">
      <c r="A94" s="66">
        <v>91</v>
      </c>
      <c r="B94" s="67" t="s">
        <v>1567</v>
      </c>
      <c r="C94" s="68">
        <v>1</v>
      </c>
      <c r="D94" s="69" t="s">
        <v>665</v>
      </c>
      <c r="E94" s="70">
        <v>20</v>
      </c>
      <c r="F94" s="158">
        <v>11501322201</v>
      </c>
      <c r="G94" s="159" t="s">
        <v>535</v>
      </c>
      <c r="H94" s="158">
        <v>10</v>
      </c>
      <c r="I94" s="160" t="s">
        <v>376</v>
      </c>
      <c r="J94" s="161">
        <v>26.85</v>
      </c>
      <c r="K94" s="162">
        <v>2</v>
      </c>
      <c r="L94" s="163">
        <v>53.7</v>
      </c>
      <c r="M94" s="164" t="s">
        <v>1892</v>
      </c>
      <c r="N94" s="164" t="s">
        <v>1895</v>
      </c>
      <c r="O94" s="164"/>
    </row>
    <row r="95" spans="1:15" ht="25.5">
      <c r="A95" s="66">
        <v>92</v>
      </c>
      <c r="B95" s="67" t="s">
        <v>1568</v>
      </c>
      <c r="C95" s="68">
        <v>1</v>
      </c>
      <c r="D95" s="69" t="s">
        <v>665</v>
      </c>
      <c r="E95" s="70">
        <v>20</v>
      </c>
      <c r="F95" s="158">
        <v>11501322221</v>
      </c>
      <c r="G95" s="159" t="s">
        <v>535</v>
      </c>
      <c r="H95" s="158">
        <v>10</v>
      </c>
      <c r="I95" s="160" t="s">
        <v>376</v>
      </c>
      <c r="J95" s="161">
        <v>26.85</v>
      </c>
      <c r="K95" s="162">
        <v>2</v>
      </c>
      <c r="L95" s="163">
        <v>53.7</v>
      </c>
      <c r="M95" s="164" t="s">
        <v>1892</v>
      </c>
      <c r="N95" s="164" t="s">
        <v>1896</v>
      </c>
      <c r="O95" s="164"/>
    </row>
    <row r="96" spans="1:15" ht="25.5">
      <c r="A96" s="66">
        <v>93</v>
      </c>
      <c r="B96" s="67" t="s">
        <v>4256</v>
      </c>
      <c r="C96" s="68">
        <v>1</v>
      </c>
      <c r="D96" s="69" t="s">
        <v>665</v>
      </c>
      <c r="E96" s="70">
        <v>10</v>
      </c>
      <c r="F96" s="158">
        <v>54822</v>
      </c>
      <c r="G96" s="159" t="s">
        <v>2199</v>
      </c>
      <c r="H96" s="158">
        <v>1</v>
      </c>
      <c r="I96" s="160" t="s">
        <v>367</v>
      </c>
      <c r="J96" s="161">
        <v>0.1569</v>
      </c>
      <c r="K96" s="162">
        <v>10</v>
      </c>
      <c r="L96" s="163">
        <v>1.5690000000000002</v>
      </c>
      <c r="M96" s="164" t="s">
        <v>3961</v>
      </c>
      <c r="N96" s="164" t="s">
        <v>1897</v>
      </c>
      <c r="O96" s="164"/>
    </row>
    <row r="97" spans="1:15" ht="25.5">
      <c r="A97" s="66">
        <v>94</v>
      </c>
      <c r="B97" s="67" t="s">
        <v>1569</v>
      </c>
      <c r="C97" s="68">
        <v>1</v>
      </c>
      <c r="D97" s="69" t="s">
        <v>581</v>
      </c>
      <c r="E97" s="70">
        <v>11</v>
      </c>
      <c r="F97" s="158">
        <v>11601322121</v>
      </c>
      <c r="G97" s="159" t="s">
        <v>535</v>
      </c>
      <c r="H97" s="158">
        <v>10</v>
      </c>
      <c r="I97" s="160" t="s">
        <v>374</v>
      </c>
      <c r="J97" s="161">
        <v>4.522</v>
      </c>
      <c r="K97" s="162">
        <v>1.1</v>
      </c>
      <c r="L97" s="163">
        <v>4.974200000000001</v>
      </c>
      <c r="M97" s="164" t="s">
        <v>1892</v>
      </c>
      <c r="N97" s="164" t="s">
        <v>1898</v>
      </c>
      <c r="O97" s="164"/>
    </row>
    <row r="98" spans="1:15" ht="25.5">
      <c r="A98" s="66">
        <v>95</v>
      </c>
      <c r="B98" s="67" t="s">
        <v>1570</v>
      </c>
      <c r="C98" s="68">
        <v>1</v>
      </c>
      <c r="D98" s="69" t="s">
        <v>581</v>
      </c>
      <c r="E98" s="70">
        <v>10</v>
      </c>
      <c r="F98" s="158">
        <v>54805</v>
      </c>
      <c r="G98" s="159" t="s">
        <v>2199</v>
      </c>
      <c r="H98" s="158">
        <v>1</v>
      </c>
      <c r="I98" s="160" t="s">
        <v>1899</v>
      </c>
      <c r="J98" s="161">
        <v>0.2539</v>
      </c>
      <c r="K98" s="162">
        <v>10</v>
      </c>
      <c r="L98" s="163">
        <v>2.539</v>
      </c>
      <c r="M98" s="164" t="s">
        <v>3961</v>
      </c>
      <c r="N98" s="164" t="s">
        <v>1900</v>
      </c>
      <c r="O98" s="164"/>
    </row>
    <row r="99" spans="1:15" ht="25.5">
      <c r="A99" s="66">
        <v>96</v>
      </c>
      <c r="B99" s="71" t="s">
        <v>3114</v>
      </c>
      <c r="C99" s="68">
        <v>1</v>
      </c>
      <c r="D99" s="69" t="s">
        <v>665</v>
      </c>
      <c r="E99" s="70">
        <v>3220</v>
      </c>
      <c r="F99" s="158">
        <v>4288</v>
      </c>
      <c r="G99" s="159" t="s">
        <v>2199</v>
      </c>
      <c r="H99" s="158">
        <v>8</v>
      </c>
      <c r="I99" s="160" t="s">
        <v>367</v>
      </c>
      <c r="J99" s="161">
        <v>2.4448</v>
      </c>
      <c r="K99" s="162">
        <v>402.5</v>
      </c>
      <c r="L99" s="163">
        <v>984.0319999999999</v>
      </c>
      <c r="M99" s="164" t="s">
        <v>1901</v>
      </c>
      <c r="N99" s="164" t="s">
        <v>1902</v>
      </c>
      <c r="O99" s="164"/>
    </row>
    <row r="100" spans="1:15" ht="25.5">
      <c r="A100" s="66">
        <v>97</v>
      </c>
      <c r="B100" s="71" t="s">
        <v>3115</v>
      </c>
      <c r="C100" s="68">
        <v>1</v>
      </c>
      <c r="D100" s="69" t="s">
        <v>665</v>
      </c>
      <c r="E100" s="70">
        <v>177</v>
      </c>
      <c r="F100" s="158">
        <v>710921</v>
      </c>
      <c r="G100" s="159" t="s">
        <v>2199</v>
      </c>
      <c r="H100" s="158">
        <v>1</v>
      </c>
      <c r="I100" s="160" t="s">
        <v>367</v>
      </c>
      <c r="J100" s="161">
        <v>1.2882</v>
      </c>
      <c r="K100" s="162">
        <v>177</v>
      </c>
      <c r="L100" s="163">
        <v>228.0114</v>
      </c>
      <c r="M100" s="164" t="s">
        <v>1903</v>
      </c>
      <c r="N100" s="164" t="s">
        <v>1904</v>
      </c>
      <c r="O100" s="164"/>
    </row>
    <row r="101" spans="1:15" ht="25.5">
      <c r="A101" s="66">
        <v>98</v>
      </c>
      <c r="B101" s="67" t="s">
        <v>3610</v>
      </c>
      <c r="C101" s="68">
        <v>150</v>
      </c>
      <c r="D101" s="69" t="s">
        <v>668</v>
      </c>
      <c r="E101" s="70">
        <v>4</v>
      </c>
      <c r="F101" s="158" t="s">
        <v>1905</v>
      </c>
      <c r="G101" s="159" t="s">
        <v>535</v>
      </c>
      <c r="H101" s="158">
        <v>1</v>
      </c>
      <c r="I101" s="160" t="s">
        <v>378</v>
      </c>
      <c r="J101" s="161">
        <v>10.328</v>
      </c>
      <c r="K101" s="162">
        <v>4</v>
      </c>
      <c r="L101" s="163">
        <v>41.312</v>
      </c>
      <c r="M101" s="164" t="s">
        <v>1906</v>
      </c>
      <c r="N101" s="164" t="s">
        <v>1907</v>
      </c>
      <c r="O101" s="164"/>
    </row>
    <row r="102" spans="1:15" ht="25.5">
      <c r="A102" s="66">
        <v>99</v>
      </c>
      <c r="B102" s="71" t="s">
        <v>3116</v>
      </c>
      <c r="C102" s="68">
        <v>1</v>
      </c>
      <c r="D102" s="69" t="s">
        <v>666</v>
      </c>
      <c r="E102" s="70">
        <v>10</v>
      </c>
      <c r="F102" s="158" t="s">
        <v>1908</v>
      </c>
      <c r="G102" s="159" t="s">
        <v>2199</v>
      </c>
      <c r="H102" s="158">
        <v>1</v>
      </c>
      <c r="I102" s="160" t="s">
        <v>372</v>
      </c>
      <c r="J102" s="161">
        <v>9.435</v>
      </c>
      <c r="K102" s="162">
        <v>10</v>
      </c>
      <c r="L102" s="163">
        <v>94.35</v>
      </c>
      <c r="M102" s="164" t="s">
        <v>1909</v>
      </c>
      <c r="N102" s="164" t="s">
        <v>1910</v>
      </c>
      <c r="O102" s="164"/>
    </row>
    <row r="103" spans="1:15" ht="25.5">
      <c r="A103" s="66">
        <v>100</v>
      </c>
      <c r="B103" s="67" t="s">
        <v>1571</v>
      </c>
      <c r="C103" s="68">
        <v>1</v>
      </c>
      <c r="D103" s="69" t="s">
        <v>665</v>
      </c>
      <c r="E103" s="70">
        <v>20</v>
      </c>
      <c r="F103" s="158">
        <v>9888001</v>
      </c>
      <c r="G103" s="159" t="s">
        <v>535</v>
      </c>
      <c r="H103" s="158">
        <v>50</v>
      </c>
      <c r="I103" s="160" t="s">
        <v>376</v>
      </c>
      <c r="J103" s="161">
        <v>4.17</v>
      </c>
      <c r="K103" s="162">
        <v>0.4</v>
      </c>
      <c r="L103" s="163">
        <v>1.6680000000000001</v>
      </c>
      <c r="M103" s="164" t="s">
        <v>2609</v>
      </c>
      <c r="N103" s="164" t="s">
        <v>1911</v>
      </c>
      <c r="O103" s="164"/>
    </row>
    <row r="104" spans="1:15" ht="25.5">
      <c r="A104" s="66">
        <v>101</v>
      </c>
      <c r="B104" s="67" t="s">
        <v>3611</v>
      </c>
      <c r="C104" s="68">
        <v>50</v>
      </c>
      <c r="D104" s="69" t="s">
        <v>668</v>
      </c>
      <c r="E104" s="70">
        <v>60</v>
      </c>
      <c r="F104" s="158">
        <v>366355</v>
      </c>
      <c r="G104" s="159" t="s">
        <v>535</v>
      </c>
      <c r="H104" s="158">
        <v>1</v>
      </c>
      <c r="I104" s="160" t="s">
        <v>378</v>
      </c>
      <c r="J104" s="161">
        <v>20.3451</v>
      </c>
      <c r="K104" s="162">
        <v>60</v>
      </c>
      <c r="L104" s="163">
        <v>1220.706</v>
      </c>
      <c r="M104" s="164" t="s">
        <v>2181</v>
      </c>
      <c r="N104" s="164" t="s">
        <v>1912</v>
      </c>
      <c r="O104" s="164"/>
    </row>
    <row r="105" spans="1:15" ht="25.5">
      <c r="A105" s="66">
        <v>102</v>
      </c>
      <c r="B105" s="74" t="s">
        <v>3612</v>
      </c>
      <c r="C105" s="68">
        <v>200</v>
      </c>
      <c r="D105" s="73" t="s">
        <v>668</v>
      </c>
      <c r="E105" s="70">
        <v>50</v>
      </c>
      <c r="F105" s="158" t="s">
        <v>1913</v>
      </c>
      <c r="G105" s="159" t="s">
        <v>535</v>
      </c>
      <c r="H105" s="158">
        <v>1</v>
      </c>
      <c r="I105" s="160" t="s">
        <v>378</v>
      </c>
      <c r="J105" s="161">
        <v>11.1542</v>
      </c>
      <c r="K105" s="162">
        <v>50</v>
      </c>
      <c r="L105" s="163">
        <v>557.71</v>
      </c>
      <c r="M105" s="164" t="s">
        <v>1914</v>
      </c>
      <c r="N105" s="164" t="s">
        <v>1915</v>
      </c>
      <c r="O105" s="164"/>
    </row>
    <row r="106" spans="1:15" ht="25.5">
      <c r="A106" s="66">
        <v>103</v>
      </c>
      <c r="B106" s="71" t="s">
        <v>3613</v>
      </c>
      <c r="C106" s="68">
        <v>25</v>
      </c>
      <c r="D106" s="69" t="s">
        <v>668</v>
      </c>
      <c r="E106" s="70">
        <v>82</v>
      </c>
      <c r="F106" s="158">
        <v>111124883</v>
      </c>
      <c r="G106" s="159" t="s">
        <v>535</v>
      </c>
      <c r="H106" s="158">
        <v>1</v>
      </c>
      <c r="I106" s="160" t="s">
        <v>378</v>
      </c>
      <c r="J106" s="161">
        <v>2.0832</v>
      </c>
      <c r="K106" s="162">
        <v>82</v>
      </c>
      <c r="L106" s="163">
        <v>170.82240000000002</v>
      </c>
      <c r="M106" s="164" t="s">
        <v>2606</v>
      </c>
      <c r="N106" s="164" t="s">
        <v>1916</v>
      </c>
      <c r="O106" s="164"/>
    </row>
    <row r="107" spans="1:15" ht="25.5">
      <c r="A107" s="66">
        <v>104</v>
      </c>
      <c r="B107" s="67" t="s">
        <v>1572</v>
      </c>
      <c r="C107" s="68">
        <v>50</v>
      </c>
      <c r="D107" s="69" t="s">
        <v>3614</v>
      </c>
      <c r="E107" s="70">
        <v>13</v>
      </c>
      <c r="F107" s="158">
        <v>366585</v>
      </c>
      <c r="G107" s="159" t="s">
        <v>535</v>
      </c>
      <c r="H107" s="158">
        <v>4</v>
      </c>
      <c r="I107" s="160" t="s">
        <v>1917</v>
      </c>
      <c r="J107" s="161">
        <v>81.3764</v>
      </c>
      <c r="K107" s="162">
        <v>3.25</v>
      </c>
      <c r="L107" s="163">
        <v>264.4733</v>
      </c>
      <c r="M107" s="164" t="s">
        <v>2181</v>
      </c>
      <c r="N107" s="164" t="s">
        <v>1918</v>
      </c>
      <c r="O107" s="164"/>
    </row>
    <row r="108" spans="1:15" ht="25.5">
      <c r="A108" s="66">
        <v>105</v>
      </c>
      <c r="B108" s="67" t="s">
        <v>3615</v>
      </c>
      <c r="C108" s="68">
        <v>50</v>
      </c>
      <c r="D108" s="69" t="s">
        <v>668</v>
      </c>
      <c r="E108" s="70">
        <v>15</v>
      </c>
      <c r="F108" s="158">
        <v>77502</v>
      </c>
      <c r="G108" s="159" t="s">
        <v>535</v>
      </c>
      <c r="H108" s="158">
        <v>1</v>
      </c>
      <c r="I108" s="160" t="s">
        <v>378</v>
      </c>
      <c r="J108" s="161">
        <v>26.6716</v>
      </c>
      <c r="K108" s="162">
        <v>15</v>
      </c>
      <c r="L108" s="163">
        <v>400.074</v>
      </c>
      <c r="M108" s="164" t="s">
        <v>2607</v>
      </c>
      <c r="N108" s="164" t="s">
        <v>1919</v>
      </c>
      <c r="O108" s="164"/>
    </row>
    <row r="109" spans="1:15" ht="25.5">
      <c r="A109" s="66">
        <v>106</v>
      </c>
      <c r="B109" s="67" t="s">
        <v>3616</v>
      </c>
      <c r="C109" s="68">
        <v>25</v>
      </c>
      <c r="D109" s="69" t="s">
        <v>668</v>
      </c>
      <c r="E109" s="70">
        <v>40</v>
      </c>
      <c r="F109" s="158">
        <v>11418262165</v>
      </c>
      <c r="G109" s="159" t="s">
        <v>535</v>
      </c>
      <c r="H109" s="158">
        <v>1</v>
      </c>
      <c r="I109" s="160" t="s">
        <v>378</v>
      </c>
      <c r="J109" s="161">
        <v>36.0624</v>
      </c>
      <c r="K109" s="162">
        <v>40</v>
      </c>
      <c r="L109" s="163">
        <v>1442.4959999999999</v>
      </c>
      <c r="M109" s="164" t="s">
        <v>2608</v>
      </c>
      <c r="N109" s="164" t="s">
        <v>1920</v>
      </c>
      <c r="O109" s="164"/>
    </row>
    <row r="110" spans="1:15" ht="12.75">
      <c r="A110" s="66">
        <v>107</v>
      </c>
      <c r="B110" s="75" t="s">
        <v>3617</v>
      </c>
      <c r="C110" s="68">
        <v>100</v>
      </c>
      <c r="D110" s="69" t="s">
        <v>668</v>
      </c>
      <c r="E110" s="70">
        <v>15</v>
      </c>
      <c r="F110" s="158">
        <v>11379208173</v>
      </c>
      <c r="G110" s="159" t="s">
        <v>535</v>
      </c>
      <c r="H110" s="158">
        <v>1</v>
      </c>
      <c r="I110" s="160" t="s">
        <v>378</v>
      </c>
      <c r="J110" s="161">
        <v>33.7492</v>
      </c>
      <c r="K110" s="162">
        <v>15</v>
      </c>
      <c r="L110" s="163">
        <v>506.23800000000006</v>
      </c>
      <c r="M110" s="164" t="s">
        <v>2608</v>
      </c>
      <c r="N110" s="164" t="s">
        <v>1921</v>
      </c>
      <c r="O110" s="164"/>
    </row>
    <row r="111" spans="1:15" ht="25.5">
      <c r="A111" s="66">
        <v>108</v>
      </c>
      <c r="B111" s="67" t="s">
        <v>3618</v>
      </c>
      <c r="C111" s="68">
        <v>50</v>
      </c>
      <c r="D111" s="69" t="s">
        <v>668</v>
      </c>
      <c r="E111" s="70">
        <v>4</v>
      </c>
      <c r="F111" s="158">
        <v>111126843</v>
      </c>
      <c r="G111" s="159" t="s">
        <v>535</v>
      </c>
      <c r="H111" s="158">
        <v>1</v>
      </c>
      <c r="I111" s="160" t="s">
        <v>378</v>
      </c>
      <c r="J111" s="161">
        <v>23.3976</v>
      </c>
      <c r="K111" s="162">
        <v>4</v>
      </c>
      <c r="L111" s="163">
        <v>93.5904</v>
      </c>
      <c r="M111" s="164" t="s">
        <v>2606</v>
      </c>
      <c r="N111" s="164" t="s">
        <v>1922</v>
      </c>
      <c r="O111" s="164"/>
    </row>
    <row r="112" spans="1:15" ht="25.5">
      <c r="A112" s="66">
        <v>109</v>
      </c>
      <c r="B112" s="71" t="s">
        <v>3619</v>
      </c>
      <c r="C112" s="68">
        <v>50</v>
      </c>
      <c r="D112" s="69" t="s">
        <v>668</v>
      </c>
      <c r="E112" s="70">
        <v>13</v>
      </c>
      <c r="F112" s="158">
        <v>12359</v>
      </c>
      <c r="G112" s="159" t="s">
        <v>535</v>
      </c>
      <c r="H112" s="158">
        <v>1</v>
      </c>
      <c r="I112" s="160" t="s">
        <v>378</v>
      </c>
      <c r="J112" s="161">
        <v>23.3976</v>
      </c>
      <c r="K112" s="162">
        <v>13</v>
      </c>
      <c r="L112" s="163">
        <v>304.16880000000003</v>
      </c>
      <c r="M112" s="164" t="s">
        <v>2609</v>
      </c>
      <c r="N112" s="164" t="s">
        <v>1923</v>
      </c>
      <c r="O112" s="164"/>
    </row>
    <row r="113" spans="1:15" ht="25.5">
      <c r="A113" s="66">
        <v>110</v>
      </c>
      <c r="B113" s="67" t="s">
        <v>1573</v>
      </c>
      <c r="C113" s="68">
        <v>1</v>
      </c>
      <c r="D113" s="73" t="s">
        <v>665</v>
      </c>
      <c r="E113" s="70">
        <v>10</v>
      </c>
      <c r="F113" s="158">
        <v>3534642011</v>
      </c>
      <c r="G113" s="159" t="s">
        <v>535</v>
      </c>
      <c r="H113" s="158">
        <v>51.02041</v>
      </c>
      <c r="I113" s="160" t="s">
        <v>376</v>
      </c>
      <c r="J113" s="161">
        <v>23.3929</v>
      </c>
      <c r="K113" s="162">
        <v>0.19599999294400025</v>
      </c>
      <c r="L113" s="163">
        <v>4.585008234939703</v>
      </c>
      <c r="M113" s="164" t="s">
        <v>2608</v>
      </c>
      <c r="N113" s="164" t="s">
        <v>1924</v>
      </c>
      <c r="O113" s="164"/>
    </row>
    <row r="114" spans="1:15" ht="25.5">
      <c r="A114" s="66">
        <v>111</v>
      </c>
      <c r="B114" s="67" t="s">
        <v>3620</v>
      </c>
      <c r="C114" s="68">
        <v>50</v>
      </c>
      <c r="D114" s="69" t="s">
        <v>668</v>
      </c>
      <c r="E114" s="70">
        <v>570</v>
      </c>
      <c r="F114" s="158">
        <v>3146332023</v>
      </c>
      <c r="G114" s="159" t="s">
        <v>535</v>
      </c>
      <c r="H114" s="158">
        <v>1</v>
      </c>
      <c r="I114" s="160" t="s">
        <v>378</v>
      </c>
      <c r="J114" s="161">
        <v>24.5625</v>
      </c>
      <c r="K114" s="162">
        <v>570</v>
      </c>
      <c r="L114" s="163">
        <v>14000.625</v>
      </c>
      <c r="M114" s="164" t="s">
        <v>2608</v>
      </c>
      <c r="N114" s="164" t="s">
        <v>1925</v>
      </c>
      <c r="O114" s="164"/>
    </row>
    <row r="115" spans="1:15" ht="25.5">
      <c r="A115" s="66">
        <v>112</v>
      </c>
      <c r="B115" s="67" t="s">
        <v>3621</v>
      </c>
      <c r="C115" s="68">
        <v>50</v>
      </c>
      <c r="D115" s="69" t="s">
        <v>668</v>
      </c>
      <c r="E115" s="70">
        <v>13</v>
      </c>
      <c r="F115" s="158">
        <v>111124891</v>
      </c>
      <c r="G115" s="159" t="s">
        <v>535</v>
      </c>
      <c r="H115" s="158">
        <v>1</v>
      </c>
      <c r="I115" s="160" t="s">
        <v>378</v>
      </c>
      <c r="J115" s="161">
        <v>23.3976</v>
      </c>
      <c r="K115" s="162">
        <v>13</v>
      </c>
      <c r="L115" s="163">
        <v>304.16880000000003</v>
      </c>
      <c r="M115" s="164" t="s">
        <v>2606</v>
      </c>
      <c r="N115" s="164" t="s">
        <v>1926</v>
      </c>
      <c r="O115" s="164"/>
    </row>
    <row r="116" spans="1:15" ht="25.5">
      <c r="A116" s="66">
        <v>113</v>
      </c>
      <c r="B116" s="71" t="s">
        <v>3117</v>
      </c>
      <c r="C116" s="68">
        <v>1</v>
      </c>
      <c r="D116" s="69" t="s">
        <v>666</v>
      </c>
      <c r="E116" s="70">
        <v>200</v>
      </c>
      <c r="F116" s="158" t="s">
        <v>1927</v>
      </c>
      <c r="G116" s="159" t="s">
        <v>2199</v>
      </c>
      <c r="H116" s="158">
        <v>1</v>
      </c>
      <c r="I116" s="160" t="s">
        <v>372</v>
      </c>
      <c r="J116" s="161">
        <v>0.0701</v>
      </c>
      <c r="K116" s="162">
        <v>200</v>
      </c>
      <c r="L116" s="163">
        <v>14.02</v>
      </c>
      <c r="M116" s="164" t="s">
        <v>2592</v>
      </c>
      <c r="N116" s="164" t="s">
        <v>1928</v>
      </c>
      <c r="O116" s="164"/>
    </row>
    <row r="117" spans="1:15" ht="25.5">
      <c r="A117" s="66">
        <v>114</v>
      </c>
      <c r="B117" s="67" t="s">
        <v>3622</v>
      </c>
      <c r="C117" s="68">
        <v>100</v>
      </c>
      <c r="D117" s="69" t="s">
        <v>567</v>
      </c>
      <c r="E117" s="70">
        <v>25</v>
      </c>
      <c r="F117" s="158">
        <v>3030</v>
      </c>
      <c r="G117" s="159" t="s">
        <v>535</v>
      </c>
      <c r="H117" s="158">
        <v>1</v>
      </c>
      <c r="I117" s="160" t="s">
        <v>420</v>
      </c>
      <c r="J117" s="161">
        <v>10.7088</v>
      </c>
      <c r="K117" s="162">
        <v>25</v>
      </c>
      <c r="L117" s="163">
        <v>267.72</v>
      </c>
      <c r="M117" s="164" t="s">
        <v>1929</v>
      </c>
      <c r="N117" s="164" t="s">
        <v>1930</v>
      </c>
      <c r="O117" s="164"/>
    </row>
    <row r="118" spans="1:15" ht="25.5">
      <c r="A118" s="66">
        <v>115</v>
      </c>
      <c r="B118" s="67" t="s">
        <v>2792</v>
      </c>
      <c r="C118" s="68">
        <v>100</v>
      </c>
      <c r="D118" s="69" t="s">
        <v>567</v>
      </c>
      <c r="E118" s="70">
        <v>25</v>
      </c>
      <c r="F118" s="158" t="s">
        <v>1931</v>
      </c>
      <c r="G118" s="159" t="s">
        <v>536</v>
      </c>
      <c r="H118" s="158">
        <v>1</v>
      </c>
      <c r="I118" s="160" t="s">
        <v>1932</v>
      </c>
      <c r="J118" s="161">
        <v>10.1198</v>
      </c>
      <c r="K118" s="162">
        <v>25</v>
      </c>
      <c r="L118" s="163">
        <v>252.995</v>
      </c>
      <c r="M118" s="164" t="s">
        <v>1929</v>
      </c>
      <c r="N118" s="164" t="s">
        <v>1933</v>
      </c>
      <c r="O118" s="164"/>
    </row>
    <row r="119" spans="1:15" ht="25.5">
      <c r="A119" s="66">
        <v>116</v>
      </c>
      <c r="B119" s="71" t="s">
        <v>3623</v>
      </c>
      <c r="C119" s="68">
        <v>100</v>
      </c>
      <c r="D119" s="69" t="s">
        <v>567</v>
      </c>
      <c r="E119" s="70">
        <v>628</v>
      </c>
      <c r="F119" s="158" t="s">
        <v>1934</v>
      </c>
      <c r="G119" s="159" t="s">
        <v>536</v>
      </c>
      <c r="H119" s="158">
        <v>1</v>
      </c>
      <c r="I119" s="160" t="s">
        <v>1932</v>
      </c>
      <c r="J119" s="161">
        <v>1.7033</v>
      </c>
      <c r="K119" s="162">
        <v>628</v>
      </c>
      <c r="L119" s="163">
        <v>1069.6724</v>
      </c>
      <c r="M119" s="164" t="s">
        <v>1929</v>
      </c>
      <c r="N119" s="164" t="s">
        <v>1935</v>
      </c>
      <c r="O119" s="164"/>
    </row>
    <row r="120" spans="1:15" ht="25.5">
      <c r="A120" s="66">
        <v>117</v>
      </c>
      <c r="B120" s="67" t="s">
        <v>3624</v>
      </c>
      <c r="C120" s="68">
        <v>50</v>
      </c>
      <c r="D120" s="69" t="s">
        <v>668</v>
      </c>
      <c r="E120" s="70">
        <v>8</v>
      </c>
      <c r="F120" s="158">
        <v>53588</v>
      </c>
      <c r="G120" s="159" t="s">
        <v>535</v>
      </c>
      <c r="H120" s="158">
        <v>1</v>
      </c>
      <c r="I120" s="160" t="s">
        <v>378</v>
      </c>
      <c r="J120" s="161">
        <v>6</v>
      </c>
      <c r="K120" s="162">
        <v>8</v>
      </c>
      <c r="L120" s="163">
        <v>48</v>
      </c>
      <c r="M120" s="164" t="s">
        <v>3961</v>
      </c>
      <c r="N120" s="164" t="s">
        <v>1936</v>
      </c>
      <c r="O120" s="164"/>
    </row>
    <row r="121" spans="1:15" ht="25.5">
      <c r="A121" s="66">
        <v>118</v>
      </c>
      <c r="B121" s="67" t="s">
        <v>3625</v>
      </c>
      <c r="C121" s="68">
        <v>50</v>
      </c>
      <c r="D121" s="69" t="s">
        <v>668</v>
      </c>
      <c r="E121" s="70">
        <v>8</v>
      </c>
      <c r="F121" s="158">
        <v>53590</v>
      </c>
      <c r="G121" s="159" t="s">
        <v>535</v>
      </c>
      <c r="H121" s="158">
        <v>1</v>
      </c>
      <c r="I121" s="160" t="s">
        <v>378</v>
      </c>
      <c r="J121" s="161">
        <v>6</v>
      </c>
      <c r="K121" s="162">
        <v>8</v>
      </c>
      <c r="L121" s="163">
        <v>48</v>
      </c>
      <c r="M121" s="164" t="s">
        <v>3961</v>
      </c>
      <c r="N121" s="164" t="s">
        <v>1937</v>
      </c>
      <c r="O121" s="164"/>
    </row>
    <row r="122" spans="1:15" ht="25.5">
      <c r="A122" s="66">
        <v>119</v>
      </c>
      <c r="B122" s="67" t="s">
        <v>4257</v>
      </c>
      <c r="C122" s="68">
        <v>1</v>
      </c>
      <c r="D122" s="69" t="s">
        <v>665</v>
      </c>
      <c r="E122" s="70">
        <v>4</v>
      </c>
      <c r="F122" s="158">
        <v>2222</v>
      </c>
      <c r="G122" s="159" t="s">
        <v>2199</v>
      </c>
      <c r="H122" s="158">
        <v>1</v>
      </c>
      <c r="I122" s="160" t="s">
        <v>367</v>
      </c>
      <c r="J122" s="161">
        <v>17.2274</v>
      </c>
      <c r="K122" s="162">
        <v>4</v>
      </c>
      <c r="L122" s="163">
        <v>68.9096</v>
      </c>
      <c r="M122" s="164" t="s">
        <v>2597</v>
      </c>
      <c r="N122" s="164" t="s">
        <v>1938</v>
      </c>
      <c r="O122" s="164"/>
    </row>
    <row r="123" spans="1:15" ht="25.5">
      <c r="A123" s="66">
        <v>120</v>
      </c>
      <c r="B123" s="67" t="s">
        <v>4258</v>
      </c>
      <c r="C123" s="68">
        <v>1</v>
      </c>
      <c r="D123" s="69" t="s">
        <v>665</v>
      </c>
      <c r="E123" s="70">
        <v>560</v>
      </c>
      <c r="F123" s="158">
        <v>41007</v>
      </c>
      <c r="G123" s="159" t="s">
        <v>2199</v>
      </c>
      <c r="H123" s="158">
        <v>1</v>
      </c>
      <c r="I123" s="160" t="s">
        <v>367</v>
      </c>
      <c r="J123" s="161">
        <v>1.9364</v>
      </c>
      <c r="K123" s="162">
        <v>560</v>
      </c>
      <c r="L123" s="163">
        <v>1084.384</v>
      </c>
      <c r="M123" s="164" t="s">
        <v>2610</v>
      </c>
      <c r="N123" s="164" t="s">
        <v>1939</v>
      </c>
      <c r="O123" s="164"/>
    </row>
    <row r="124" spans="1:15" ht="25.5">
      <c r="A124" s="66">
        <v>121</v>
      </c>
      <c r="B124" s="71" t="s">
        <v>4259</v>
      </c>
      <c r="C124" s="68">
        <v>1</v>
      </c>
      <c r="D124" s="69" t="s">
        <v>665</v>
      </c>
      <c r="E124" s="70">
        <v>80</v>
      </c>
      <c r="F124" s="158">
        <v>41058</v>
      </c>
      <c r="G124" s="159" t="s">
        <v>2199</v>
      </c>
      <c r="H124" s="158">
        <v>1</v>
      </c>
      <c r="I124" s="160" t="s">
        <v>367</v>
      </c>
      <c r="J124" s="161">
        <v>2.9047</v>
      </c>
      <c r="K124" s="162">
        <v>80</v>
      </c>
      <c r="L124" s="163">
        <v>232.376</v>
      </c>
      <c r="M124" s="164" t="s">
        <v>2610</v>
      </c>
      <c r="N124" s="164" t="s">
        <v>1940</v>
      </c>
      <c r="O124" s="164"/>
    </row>
    <row r="125" spans="1:15" ht="25.5">
      <c r="A125" s="66">
        <v>122</v>
      </c>
      <c r="B125" s="71" t="s">
        <v>4260</v>
      </c>
      <c r="C125" s="68">
        <v>1</v>
      </c>
      <c r="D125" s="69" t="s">
        <v>665</v>
      </c>
      <c r="E125" s="70">
        <v>415</v>
      </c>
      <c r="F125" s="158">
        <v>41041</v>
      </c>
      <c r="G125" s="159" t="s">
        <v>2199</v>
      </c>
      <c r="H125" s="158">
        <v>1</v>
      </c>
      <c r="I125" s="160" t="s">
        <v>367</v>
      </c>
      <c r="J125" s="161">
        <v>1.5281</v>
      </c>
      <c r="K125" s="162">
        <v>415</v>
      </c>
      <c r="L125" s="163">
        <v>634.1615</v>
      </c>
      <c r="M125" s="164" t="s">
        <v>2610</v>
      </c>
      <c r="N125" s="164" t="s">
        <v>1941</v>
      </c>
      <c r="O125" s="164"/>
    </row>
    <row r="126" spans="1:15" ht="25.5">
      <c r="A126" s="66">
        <v>123</v>
      </c>
      <c r="B126" s="67" t="s">
        <v>4261</v>
      </c>
      <c r="C126" s="68">
        <v>1</v>
      </c>
      <c r="D126" s="69" t="s">
        <v>665</v>
      </c>
      <c r="E126" s="70">
        <v>80</v>
      </c>
      <c r="F126" s="158">
        <v>41042</v>
      </c>
      <c r="G126" s="159" t="s">
        <v>2199</v>
      </c>
      <c r="H126" s="158">
        <v>1</v>
      </c>
      <c r="I126" s="160" t="s">
        <v>367</v>
      </c>
      <c r="J126" s="161">
        <v>1.9028</v>
      </c>
      <c r="K126" s="162">
        <v>80</v>
      </c>
      <c r="L126" s="163">
        <v>152.224</v>
      </c>
      <c r="M126" s="164" t="s">
        <v>2610</v>
      </c>
      <c r="N126" s="164" t="s">
        <v>1942</v>
      </c>
      <c r="O126" s="164"/>
    </row>
    <row r="127" spans="1:15" ht="25.5">
      <c r="A127" s="66">
        <v>124</v>
      </c>
      <c r="B127" s="67" t="s">
        <v>3118</v>
      </c>
      <c r="C127" s="68">
        <v>1</v>
      </c>
      <c r="D127" s="73" t="s">
        <v>581</v>
      </c>
      <c r="E127" s="70">
        <v>200</v>
      </c>
      <c r="F127" s="158">
        <v>1202</v>
      </c>
      <c r="G127" s="159" t="s">
        <v>535</v>
      </c>
      <c r="H127" s="158">
        <v>20</v>
      </c>
      <c r="I127" s="160" t="s">
        <v>374</v>
      </c>
      <c r="J127" s="161">
        <v>76.174</v>
      </c>
      <c r="K127" s="162">
        <v>10</v>
      </c>
      <c r="L127" s="163">
        <v>761.74</v>
      </c>
      <c r="M127" s="164" t="s">
        <v>2597</v>
      </c>
      <c r="N127" s="164" t="s">
        <v>1943</v>
      </c>
      <c r="O127" s="164"/>
    </row>
    <row r="128" spans="1:15" ht="25.5">
      <c r="A128" s="66">
        <v>125</v>
      </c>
      <c r="B128" s="67" t="s">
        <v>3119</v>
      </c>
      <c r="C128" s="68">
        <v>1</v>
      </c>
      <c r="D128" s="69" t="s">
        <v>665</v>
      </c>
      <c r="E128" s="70">
        <v>5</v>
      </c>
      <c r="F128" s="158" t="s">
        <v>1944</v>
      </c>
      <c r="G128" s="159" t="s">
        <v>2199</v>
      </c>
      <c r="H128" s="158">
        <v>1</v>
      </c>
      <c r="I128" s="160" t="s">
        <v>367</v>
      </c>
      <c r="J128" s="161">
        <v>9.2137</v>
      </c>
      <c r="K128" s="162">
        <v>5</v>
      </c>
      <c r="L128" s="163">
        <v>46.0685</v>
      </c>
      <c r="M128" s="164" t="s">
        <v>1945</v>
      </c>
      <c r="N128" s="164" t="s">
        <v>1946</v>
      </c>
      <c r="O128" s="164"/>
    </row>
    <row r="129" spans="1:15" ht="25.5">
      <c r="A129" s="66">
        <v>126</v>
      </c>
      <c r="B129" s="71" t="s">
        <v>2793</v>
      </c>
      <c r="C129" s="68">
        <v>50</v>
      </c>
      <c r="D129" s="69" t="s">
        <v>668</v>
      </c>
      <c r="E129" s="70">
        <v>308</v>
      </c>
      <c r="F129" s="158">
        <v>104.1</v>
      </c>
      <c r="G129" s="159" t="s">
        <v>535</v>
      </c>
      <c r="H129" s="158">
        <v>1</v>
      </c>
      <c r="I129" s="160" t="s">
        <v>378</v>
      </c>
      <c r="J129" s="161">
        <v>2.6822</v>
      </c>
      <c r="K129" s="162">
        <v>308</v>
      </c>
      <c r="L129" s="163">
        <v>826.1175999999999</v>
      </c>
      <c r="M129" s="164" t="s">
        <v>2612</v>
      </c>
      <c r="N129" s="164" t="s">
        <v>1947</v>
      </c>
      <c r="O129" s="164"/>
    </row>
    <row r="130" spans="1:15" ht="25.5">
      <c r="A130" s="66">
        <v>127</v>
      </c>
      <c r="B130" s="67" t="s">
        <v>3708</v>
      </c>
      <c r="C130" s="68">
        <v>1</v>
      </c>
      <c r="D130" s="69" t="s">
        <v>666</v>
      </c>
      <c r="E130" s="70">
        <v>730</v>
      </c>
      <c r="F130" s="158">
        <v>41894</v>
      </c>
      <c r="G130" s="159" t="s">
        <v>2199</v>
      </c>
      <c r="H130" s="158">
        <v>1</v>
      </c>
      <c r="I130" s="160" t="s">
        <v>372</v>
      </c>
      <c r="J130" s="161">
        <v>2.1048</v>
      </c>
      <c r="K130" s="162">
        <v>730</v>
      </c>
      <c r="L130" s="163">
        <v>1536.504</v>
      </c>
      <c r="M130" s="164" t="s">
        <v>2610</v>
      </c>
      <c r="N130" s="164" t="s">
        <v>1948</v>
      </c>
      <c r="O130" s="164"/>
    </row>
    <row r="131" spans="1:15" ht="25.5">
      <c r="A131" s="66">
        <v>128</v>
      </c>
      <c r="B131" s="71" t="s">
        <v>3709</v>
      </c>
      <c r="C131" s="68">
        <v>1</v>
      </c>
      <c r="D131" s="69" t="s">
        <v>665</v>
      </c>
      <c r="E131" s="70">
        <v>545</v>
      </c>
      <c r="F131" s="158">
        <v>41893</v>
      </c>
      <c r="G131" s="159" t="s">
        <v>2199</v>
      </c>
      <c r="H131" s="158">
        <v>1</v>
      </c>
      <c r="I131" s="160" t="s">
        <v>367</v>
      </c>
      <c r="J131" s="161">
        <v>1.8986</v>
      </c>
      <c r="K131" s="162">
        <v>545</v>
      </c>
      <c r="L131" s="163">
        <v>1034.737</v>
      </c>
      <c r="M131" s="164" t="s">
        <v>2610</v>
      </c>
      <c r="N131" s="164" t="s">
        <v>1949</v>
      </c>
      <c r="O131" s="164"/>
    </row>
    <row r="132" spans="1:15" ht="25.5">
      <c r="A132" s="66">
        <v>129</v>
      </c>
      <c r="B132" s="71" t="s">
        <v>3710</v>
      </c>
      <c r="C132" s="68">
        <v>1</v>
      </c>
      <c r="D132" s="69" t="s">
        <v>665</v>
      </c>
      <c r="E132" s="70">
        <v>5000</v>
      </c>
      <c r="F132" s="158">
        <v>220006</v>
      </c>
      <c r="G132" s="159" t="s">
        <v>535</v>
      </c>
      <c r="H132" s="158">
        <v>25</v>
      </c>
      <c r="I132" s="160" t="s">
        <v>376</v>
      </c>
      <c r="J132" s="161">
        <v>41.9925</v>
      </c>
      <c r="K132" s="162">
        <v>200</v>
      </c>
      <c r="L132" s="163">
        <v>8398.5</v>
      </c>
      <c r="M132" s="164" t="s">
        <v>1950</v>
      </c>
      <c r="N132" s="164" t="s">
        <v>1951</v>
      </c>
      <c r="O132" s="164"/>
    </row>
    <row r="133" spans="1:15" ht="25.5">
      <c r="A133" s="66">
        <v>130</v>
      </c>
      <c r="B133" s="67" t="s">
        <v>3711</v>
      </c>
      <c r="C133" s="68">
        <v>1</v>
      </c>
      <c r="D133" s="69" t="s">
        <v>665</v>
      </c>
      <c r="E133" s="70">
        <v>5401</v>
      </c>
      <c r="F133" s="158">
        <v>367286</v>
      </c>
      <c r="G133" s="159" t="s">
        <v>535</v>
      </c>
      <c r="H133" s="158">
        <v>50</v>
      </c>
      <c r="I133" s="160" t="s">
        <v>376</v>
      </c>
      <c r="J133" s="161">
        <v>46.66</v>
      </c>
      <c r="K133" s="162">
        <v>108.02</v>
      </c>
      <c r="L133" s="163">
        <v>5040.213199999999</v>
      </c>
      <c r="M133" s="164" t="s">
        <v>2181</v>
      </c>
      <c r="N133" s="164" t="s">
        <v>1952</v>
      </c>
      <c r="O133" s="164"/>
    </row>
    <row r="134" spans="1:15" ht="25.5">
      <c r="A134" s="66">
        <v>131</v>
      </c>
      <c r="B134" s="71" t="s">
        <v>3712</v>
      </c>
      <c r="C134" s="68">
        <v>1</v>
      </c>
      <c r="D134" s="69" t="s">
        <v>666</v>
      </c>
      <c r="E134" s="70">
        <v>6</v>
      </c>
      <c r="F134" s="158" t="s">
        <v>1953</v>
      </c>
      <c r="G134" s="159" t="s">
        <v>2199</v>
      </c>
      <c r="H134" s="158">
        <v>1</v>
      </c>
      <c r="I134" s="160" t="s">
        <v>372</v>
      </c>
      <c r="J134" s="161">
        <v>1.3904</v>
      </c>
      <c r="K134" s="162">
        <v>6</v>
      </c>
      <c r="L134" s="163">
        <v>8.342400000000001</v>
      </c>
      <c r="M134" s="164" t="s">
        <v>1954</v>
      </c>
      <c r="N134" s="164" t="s">
        <v>1955</v>
      </c>
      <c r="O134" s="164"/>
    </row>
    <row r="135" spans="1:15" ht="25.5">
      <c r="A135" s="66">
        <v>132</v>
      </c>
      <c r="B135" s="67" t="s">
        <v>3626</v>
      </c>
      <c r="C135" s="68">
        <v>200</v>
      </c>
      <c r="D135" s="69" t="s">
        <v>668</v>
      </c>
      <c r="E135" s="70">
        <v>40</v>
      </c>
      <c r="F135" s="158" t="s">
        <v>1956</v>
      </c>
      <c r="G135" s="159" t="s">
        <v>535</v>
      </c>
      <c r="H135" s="158">
        <v>1</v>
      </c>
      <c r="I135" s="160" t="s">
        <v>378</v>
      </c>
      <c r="J135" s="161">
        <v>16.1182</v>
      </c>
      <c r="K135" s="162">
        <v>40</v>
      </c>
      <c r="L135" s="163">
        <v>644.7280000000001</v>
      </c>
      <c r="M135" s="164" t="s">
        <v>2613</v>
      </c>
      <c r="N135" s="164" t="s">
        <v>1957</v>
      </c>
      <c r="O135" s="164"/>
    </row>
    <row r="136" spans="1:15" ht="25.5">
      <c r="A136" s="66">
        <v>133</v>
      </c>
      <c r="B136" s="67" t="s">
        <v>3627</v>
      </c>
      <c r="C136" s="68">
        <v>10</v>
      </c>
      <c r="D136" s="73" t="s">
        <v>668</v>
      </c>
      <c r="E136" s="70">
        <v>50</v>
      </c>
      <c r="F136" s="158" t="s">
        <v>1958</v>
      </c>
      <c r="G136" s="159" t="s">
        <v>535</v>
      </c>
      <c r="H136" s="158">
        <v>10</v>
      </c>
      <c r="I136" s="160" t="s">
        <v>378</v>
      </c>
      <c r="J136" s="161">
        <v>18.053</v>
      </c>
      <c r="K136" s="162">
        <v>5</v>
      </c>
      <c r="L136" s="163">
        <v>90.265</v>
      </c>
      <c r="M136" s="164" t="s">
        <v>1959</v>
      </c>
      <c r="N136" s="164" t="s">
        <v>1960</v>
      </c>
      <c r="O136" s="164"/>
    </row>
    <row r="137" spans="1:15" ht="38.25">
      <c r="A137" s="66">
        <v>134</v>
      </c>
      <c r="B137" s="67" t="s">
        <v>3628</v>
      </c>
      <c r="C137" s="68">
        <v>2</v>
      </c>
      <c r="D137" s="69" t="s">
        <v>668</v>
      </c>
      <c r="E137" s="70">
        <v>2</v>
      </c>
      <c r="F137" s="158">
        <v>4210201138273</v>
      </c>
      <c r="G137" s="159" t="s">
        <v>2199</v>
      </c>
      <c r="H137" s="158">
        <v>20</v>
      </c>
      <c r="I137" s="160" t="s">
        <v>393</v>
      </c>
      <c r="J137" s="161">
        <v>3.612</v>
      </c>
      <c r="K137" s="162">
        <v>0.1</v>
      </c>
      <c r="L137" s="163">
        <v>0.3612</v>
      </c>
      <c r="M137" s="164" t="s">
        <v>2613</v>
      </c>
      <c r="N137" s="164" t="s">
        <v>1961</v>
      </c>
      <c r="O137" s="164"/>
    </row>
    <row r="138" spans="1:15" ht="25.5">
      <c r="A138" s="66">
        <v>135</v>
      </c>
      <c r="B138" s="67" t="s">
        <v>3629</v>
      </c>
      <c r="C138" s="68">
        <v>30</v>
      </c>
      <c r="D138" s="69" t="s">
        <v>668</v>
      </c>
      <c r="E138" s="70">
        <v>10</v>
      </c>
      <c r="F138" s="158">
        <v>120317745</v>
      </c>
      <c r="G138" s="159" t="s">
        <v>2200</v>
      </c>
      <c r="H138" s="158">
        <v>1</v>
      </c>
      <c r="I138" s="160" t="s">
        <v>1962</v>
      </c>
      <c r="J138" s="161">
        <v>7.8534</v>
      </c>
      <c r="K138" s="162">
        <v>10</v>
      </c>
      <c r="L138" s="163">
        <v>78.53399999999999</v>
      </c>
      <c r="M138" s="164" t="s">
        <v>1963</v>
      </c>
      <c r="N138" s="164" t="s">
        <v>1964</v>
      </c>
      <c r="O138" s="164"/>
    </row>
    <row r="139" spans="1:15" ht="25.5">
      <c r="A139" s="66">
        <v>136</v>
      </c>
      <c r="B139" s="67" t="s">
        <v>3630</v>
      </c>
      <c r="C139" s="68">
        <v>10</v>
      </c>
      <c r="D139" s="69" t="s">
        <v>668</v>
      </c>
      <c r="E139" s="70">
        <v>4</v>
      </c>
      <c r="F139" s="158" t="s">
        <v>1965</v>
      </c>
      <c r="G139" s="159" t="s">
        <v>536</v>
      </c>
      <c r="H139" s="158">
        <v>1</v>
      </c>
      <c r="I139" s="160" t="s">
        <v>1966</v>
      </c>
      <c r="J139" s="161">
        <v>16.65</v>
      </c>
      <c r="K139" s="162">
        <v>4</v>
      </c>
      <c r="L139" s="163">
        <v>66.6</v>
      </c>
      <c r="M139" s="164" t="s">
        <v>1967</v>
      </c>
      <c r="N139" s="164" t="s">
        <v>1968</v>
      </c>
      <c r="O139" s="164"/>
    </row>
    <row r="140" spans="1:15" ht="25.5">
      <c r="A140" s="66">
        <v>137</v>
      </c>
      <c r="B140" s="67" t="s">
        <v>4262</v>
      </c>
      <c r="C140" s="68">
        <v>1</v>
      </c>
      <c r="D140" s="69" t="s">
        <v>665</v>
      </c>
      <c r="E140" s="70">
        <v>100</v>
      </c>
      <c r="F140" s="158">
        <v>1873</v>
      </c>
      <c r="G140" s="159" t="s">
        <v>535</v>
      </c>
      <c r="H140" s="158">
        <v>25</v>
      </c>
      <c r="I140" s="160" t="s">
        <v>376</v>
      </c>
      <c r="J140" s="161">
        <v>121.3575</v>
      </c>
      <c r="K140" s="162">
        <v>4</v>
      </c>
      <c r="L140" s="163">
        <v>485.43</v>
      </c>
      <c r="M140" s="164" t="s">
        <v>2597</v>
      </c>
      <c r="N140" s="164" t="s">
        <v>1969</v>
      </c>
      <c r="O140" s="164"/>
    </row>
    <row r="141" spans="1:15" ht="25.5">
      <c r="A141" s="66">
        <v>138</v>
      </c>
      <c r="B141" s="71" t="s">
        <v>570</v>
      </c>
      <c r="C141" s="68">
        <v>1</v>
      </c>
      <c r="D141" s="69" t="s">
        <v>666</v>
      </c>
      <c r="E141" s="70">
        <v>38</v>
      </c>
      <c r="F141" s="158" t="s">
        <v>1970</v>
      </c>
      <c r="G141" s="159" t="s">
        <v>2199</v>
      </c>
      <c r="H141" s="158">
        <v>1</v>
      </c>
      <c r="I141" s="160" t="s">
        <v>372</v>
      </c>
      <c r="J141" s="161">
        <v>6.2733</v>
      </c>
      <c r="K141" s="162">
        <v>38</v>
      </c>
      <c r="L141" s="163">
        <v>238.3854</v>
      </c>
      <c r="M141" s="164" t="s">
        <v>2614</v>
      </c>
      <c r="N141" s="164" t="s">
        <v>1971</v>
      </c>
      <c r="O141" s="164"/>
    </row>
    <row r="142" spans="1:15" ht="25.5">
      <c r="A142" s="66">
        <v>139</v>
      </c>
      <c r="B142" s="71" t="s">
        <v>3713</v>
      </c>
      <c r="C142" s="68">
        <v>1</v>
      </c>
      <c r="D142" s="69" t="s">
        <v>666</v>
      </c>
      <c r="E142" s="70">
        <v>60</v>
      </c>
      <c r="F142" s="158">
        <v>111100112</v>
      </c>
      <c r="G142" s="159" t="s">
        <v>2199</v>
      </c>
      <c r="H142" s="158">
        <v>1</v>
      </c>
      <c r="I142" s="160" t="s">
        <v>372</v>
      </c>
      <c r="J142" s="161">
        <v>3.3212</v>
      </c>
      <c r="K142" s="162">
        <v>60</v>
      </c>
      <c r="L142" s="163">
        <v>199.27200000000002</v>
      </c>
      <c r="M142" s="164" t="s">
        <v>2615</v>
      </c>
      <c r="N142" s="164" t="s">
        <v>1972</v>
      </c>
      <c r="O142" s="164"/>
    </row>
    <row r="143" spans="1:15" ht="25.5">
      <c r="A143" s="66">
        <v>140</v>
      </c>
      <c r="B143" s="71" t="s">
        <v>3714</v>
      </c>
      <c r="C143" s="68">
        <v>1</v>
      </c>
      <c r="D143" s="69" t="s">
        <v>665</v>
      </c>
      <c r="E143" s="70">
        <v>90</v>
      </c>
      <c r="F143" s="158">
        <v>206</v>
      </c>
      <c r="G143" s="159" t="s">
        <v>2199</v>
      </c>
      <c r="H143" s="158">
        <v>1</v>
      </c>
      <c r="I143" s="160" t="s">
        <v>367</v>
      </c>
      <c r="J143" s="161">
        <v>4.2826</v>
      </c>
      <c r="K143" s="162">
        <v>90</v>
      </c>
      <c r="L143" s="163">
        <v>385.434</v>
      </c>
      <c r="M143" s="164" t="s">
        <v>2615</v>
      </c>
      <c r="N143" s="164" t="s">
        <v>1973</v>
      </c>
      <c r="O143" s="164"/>
    </row>
    <row r="144" spans="1:15" ht="25.5">
      <c r="A144" s="66">
        <v>141</v>
      </c>
      <c r="B144" s="67" t="s">
        <v>3715</v>
      </c>
      <c r="C144" s="68">
        <v>1</v>
      </c>
      <c r="D144" s="69" t="s">
        <v>581</v>
      </c>
      <c r="E144" s="70">
        <v>265</v>
      </c>
      <c r="F144" s="158">
        <v>109</v>
      </c>
      <c r="G144" s="159" t="s">
        <v>2199</v>
      </c>
      <c r="H144" s="158">
        <v>1</v>
      </c>
      <c r="I144" s="160" t="s">
        <v>1899</v>
      </c>
      <c r="J144" s="161">
        <v>1.1115</v>
      </c>
      <c r="K144" s="162">
        <v>265</v>
      </c>
      <c r="L144" s="163">
        <v>294.5475</v>
      </c>
      <c r="M144" s="164" t="s">
        <v>2615</v>
      </c>
      <c r="N144" s="164" t="s">
        <v>1974</v>
      </c>
      <c r="O144" s="164"/>
    </row>
    <row r="145" spans="1:15" ht="25.5">
      <c r="A145" s="66">
        <v>142</v>
      </c>
      <c r="B145" s="76" t="s">
        <v>3716</v>
      </c>
      <c r="C145" s="68">
        <v>1</v>
      </c>
      <c r="D145" s="69" t="s">
        <v>581</v>
      </c>
      <c r="E145" s="70">
        <v>185</v>
      </c>
      <c r="F145" s="158">
        <v>121</v>
      </c>
      <c r="G145" s="159" t="s">
        <v>2199</v>
      </c>
      <c r="H145" s="158">
        <v>1</v>
      </c>
      <c r="I145" s="160" t="s">
        <v>1899</v>
      </c>
      <c r="J145" s="161">
        <v>1.4625</v>
      </c>
      <c r="K145" s="162">
        <v>185</v>
      </c>
      <c r="L145" s="163">
        <v>270.5625</v>
      </c>
      <c r="M145" s="164" t="s">
        <v>2615</v>
      </c>
      <c r="N145" s="164" t="s">
        <v>1975</v>
      </c>
      <c r="O145" s="164"/>
    </row>
    <row r="146" spans="1:15" ht="25.5">
      <c r="A146" s="66">
        <v>143</v>
      </c>
      <c r="B146" s="71" t="s">
        <v>3717</v>
      </c>
      <c r="C146" s="68">
        <v>1</v>
      </c>
      <c r="D146" s="69" t="s">
        <v>665</v>
      </c>
      <c r="E146" s="70">
        <v>110</v>
      </c>
      <c r="F146" s="158">
        <v>203</v>
      </c>
      <c r="G146" s="159" t="s">
        <v>2199</v>
      </c>
      <c r="H146" s="158">
        <v>1</v>
      </c>
      <c r="I146" s="160" t="s">
        <v>367</v>
      </c>
      <c r="J146" s="161">
        <v>4.1748</v>
      </c>
      <c r="K146" s="162">
        <v>110</v>
      </c>
      <c r="L146" s="163">
        <v>459.228</v>
      </c>
      <c r="M146" s="164" t="s">
        <v>2615</v>
      </c>
      <c r="N146" s="164" t="s">
        <v>1976</v>
      </c>
      <c r="O146" s="164"/>
    </row>
    <row r="147" spans="1:15" ht="25.5">
      <c r="A147" s="66">
        <v>144</v>
      </c>
      <c r="B147" s="67" t="s">
        <v>3718</v>
      </c>
      <c r="C147" s="68">
        <v>1</v>
      </c>
      <c r="D147" s="69" t="s">
        <v>665</v>
      </c>
      <c r="E147" s="70">
        <v>55</v>
      </c>
      <c r="F147" s="158" t="s">
        <v>1977</v>
      </c>
      <c r="G147" s="159" t="s">
        <v>2199</v>
      </c>
      <c r="H147" s="158">
        <v>1</v>
      </c>
      <c r="I147" s="160" t="s">
        <v>367</v>
      </c>
      <c r="J147" s="161">
        <v>19.6073</v>
      </c>
      <c r="K147" s="162">
        <v>55</v>
      </c>
      <c r="L147" s="163">
        <v>1078.4015</v>
      </c>
      <c r="M147" s="164" t="s">
        <v>2611</v>
      </c>
      <c r="N147" s="164" t="s">
        <v>1978</v>
      </c>
      <c r="O147" s="164"/>
    </row>
    <row r="148" spans="1:15" ht="25.5">
      <c r="A148" s="66">
        <v>145</v>
      </c>
      <c r="B148" s="67" t="s">
        <v>3719</v>
      </c>
      <c r="C148" s="68">
        <v>1</v>
      </c>
      <c r="D148" s="73" t="s">
        <v>581</v>
      </c>
      <c r="E148" s="70">
        <v>40</v>
      </c>
      <c r="F148" s="158" t="s">
        <v>1979</v>
      </c>
      <c r="G148" s="159" t="s">
        <v>2199</v>
      </c>
      <c r="H148" s="158">
        <v>1</v>
      </c>
      <c r="I148" s="160" t="s">
        <v>1899</v>
      </c>
      <c r="J148" s="161">
        <v>18.8348</v>
      </c>
      <c r="K148" s="162">
        <v>40</v>
      </c>
      <c r="L148" s="163">
        <v>753.392</v>
      </c>
      <c r="M148" s="164" t="s">
        <v>2611</v>
      </c>
      <c r="N148" s="164" t="s">
        <v>1980</v>
      </c>
      <c r="O148" s="164"/>
    </row>
    <row r="149" spans="1:15" ht="25.5">
      <c r="A149" s="66">
        <v>146</v>
      </c>
      <c r="B149" s="71" t="s">
        <v>3720</v>
      </c>
      <c r="C149" s="68">
        <v>1</v>
      </c>
      <c r="D149" s="69" t="s">
        <v>665</v>
      </c>
      <c r="E149" s="70">
        <v>3000</v>
      </c>
      <c r="F149" s="158">
        <v>22710</v>
      </c>
      <c r="G149" s="159" t="s">
        <v>536</v>
      </c>
      <c r="H149" s="158">
        <v>2</v>
      </c>
      <c r="I149" s="160" t="s">
        <v>1981</v>
      </c>
      <c r="J149" s="161">
        <v>0.158</v>
      </c>
      <c r="K149" s="162">
        <v>1500</v>
      </c>
      <c r="L149" s="163">
        <v>237</v>
      </c>
      <c r="M149" s="164" t="s">
        <v>2616</v>
      </c>
      <c r="N149" s="164" t="s">
        <v>1982</v>
      </c>
      <c r="O149" s="164"/>
    </row>
    <row r="150" spans="1:15" ht="25.5">
      <c r="A150" s="66">
        <v>147</v>
      </c>
      <c r="B150" s="71" t="s">
        <v>3631</v>
      </c>
      <c r="C150" s="68">
        <v>100</v>
      </c>
      <c r="D150" s="69" t="s">
        <v>668</v>
      </c>
      <c r="E150" s="70">
        <v>129</v>
      </c>
      <c r="F150" s="158">
        <v>60910</v>
      </c>
      <c r="G150" s="159" t="s">
        <v>535</v>
      </c>
      <c r="H150" s="158">
        <v>1</v>
      </c>
      <c r="I150" s="160" t="s">
        <v>378</v>
      </c>
      <c r="J150" s="161">
        <v>0.3963</v>
      </c>
      <c r="K150" s="162">
        <v>129</v>
      </c>
      <c r="L150" s="163">
        <v>51.122699999999995</v>
      </c>
      <c r="M150" s="164" t="s">
        <v>528</v>
      </c>
      <c r="N150" s="164" t="s">
        <v>1983</v>
      </c>
      <c r="O150" s="164"/>
    </row>
    <row r="151" spans="1:15" ht="25.5">
      <c r="A151" s="66">
        <v>148</v>
      </c>
      <c r="B151" s="67" t="s">
        <v>3632</v>
      </c>
      <c r="C151" s="68">
        <v>100</v>
      </c>
      <c r="D151" s="69" t="s">
        <v>668</v>
      </c>
      <c r="E151" s="70">
        <v>5</v>
      </c>
      <c r="F151" s="158" t="s">
        <v>1984</v>
      </c>
      <c r="G151" s="159" t="s">
        <v>536</v>
      </c>
      <c r="H151" s="158">
        <v>1</v>
      </c>
      <c r="I151" s="160" t="s">
        <v>1966</v>
      </c>
      <c r="J151" s="161">
        <v>1.6031</v>
      </c>
      <c r="K151" s="162">
        <v>5</v>
      </c>
      <c r="L151" s="163">
        <v>8.0155</v>
      </c>
      <c r="M151" s="164" t="s">
        <v>1929</v>
      </c>
      <c r="N151" s="164" t="s">
        <v>1985</v>
      </c>
      <c r="O151" s="164"/>
    </row>
    <row r="152" spans="1:15" ht="25.5">
      <c r="A152" s="66">
        <v>149</v>
      </c>
      <c r="B152" s="67" t="s">
        <v>3633</v>
      </c>
      <c r="C152" s="68">
        <v>100</v>
      </c>
      <c r="D152" s="69" t="s">
        <v>668</v>
      </c>
      <c r="E152" s="70">
        <v>10</v>
      </c>
      <c r="F152" s="158" t="s">
        <v>1986</v>
      </c>
      <c r="G152" s="159" t="s">
        <v>536</v>
      </c>
      <c r="H152" s="158">
        <v>1</v>
      </c>
      <c r="I152" s="160" t="s">
        <v>1966</v>
      </c>
      <c r="J152" s="161">
        <v>1.806</v>
      </c>
      <c r="K152" s="162">
        <v>10</v>
      </c>
      <c r="L152" s="163">
        <v>18.06</v>
      </c>
      <c r="M152" s="164" t="s">
        <v>1929</v>
      </c>
      <c r="N152" s="164" t="s">
        <v>1987</v>
      </c>
      <c r="O152" s="164"/>
    </row>
    <row r="153" spans="1:15" ht="25.5">
      <c r="A153" s="66">
        <v>150</v>
      </c>
      <c r="B153" s="67" t="s">
        <v>3635</v>
      </c>
      <c r="C153" s="68">
        <v>150</v>
      </c>
      <c r="D153" s="77" t="s">
        <v>3634</v>
      </c>
      <c r="E153" s="70">
        <v>340</v>
      </c>
      <c r="F153" s="158">
        <v>110</v>
      </c>
      <c r="G153" s="159" t="s">
        <v>536</v>
      </c>
      <c r="H153" s="158">
        <v>1</v>
      </c>
      <c r="I153" s="160" t="s">
        <v>1988</v>
      </c>
      <c r="J153" s="161">
        <v>10.0415</v>
      </c>
      <c r="K153" s="162">
        <v>340</v>
      </c>
      <c r="L153" s="163">
        <v>3414.11</v>
      </c>
      <c r="M153" s="164" t="s">
        <v>1989</v>
      </c>
      <c r="N153" s="164" t="s">
        <v>1990</v>
      </c>
      <c r="O153" s="164"/>
    </row>
    <row r="154" spans="1:15" ht="25.5">
      <c r="A154" s="78">
        <v>151</v>
      </c>
      <c r="B154" s="67" t="s">
        <v>708</v>
      </c>
      <c r="C154" s="68">
        <v>1</v>
      </c>
      <c r="D154" s="69" t="s">
        <v>665</v>
      </c>
      <c r="E154" s="70">
        <v>50</v>
      </c>
      <c r="F154" s="158">
        <v>89</v>
      </c>
      <c r="G154" s="159" t="s">
        <v>2199</v>
      </c>
      <c r="H154" s="158">
        <v>1</v>
      </c>
      <c r="I154" s="160" t="s">
        <v>367</v>
      </c>
      <c r="J154" s="161">
        <v>3.8731</v>
      </c>
      <c r="K154" s="162">
        <v>50</v>
      </c>
      <c r="L154" s="163">
        <v>193.655</v>
      </c>
      <c r="M154" s="164" t="s">
        <v>1991</v>
      </c>
      <c r="N154" s="164" t="s">
        <v>1992</v>
      </c>
      <c r="O154" s="164"/>
    </row>
    <row r="155" spans="1:15" ht="25.5">
      <c r="A155" s="78">
        <v>152</v>
      </c>
      <c r="B155" s="67" t="s">
        <v>709</v>
      </c>
      <c r="C155" s="68">
        <v>1</v>
      </c>
      <c r="D155" s="69" t="s">
        <v>581</v>
      </c>
      <c r="E155" s="70">
        <v>30</v>
      </c>
      <c r="F155" s="158">
        <v>209</v>
      </c>
      <c r="G155" s="159" t="s">
        <v>2199</v>
      </c>
      <c r="H155" s="158">
        <v>1</v>
      </c>
      <c r="I155" s="160" t="s">
        <v>1899</v>
      </c>
      <c r="J155" s="161">
        <v>4.009</v>
      </c>
      <c r="K155" s="162">
        <v>30</v>
      </c>
      <c r="L155" s="163">
        <v>120.27</v>
      </c>
      <c r="M155" s="164" t="s">
        <v>1989</v>
      </c>
      <c r="N155" s="164" t="s">
        <v>1993</v>
      </c>
      <c r="O155" s="164"/>
    </row>
    <row r="156" spans="1:15" ht="25.5">
      <c r="A156" s="78">
        <v>153</v>
      </c>
      <c r="B156" s="67" t="s">
        <v>3721</v>
      </c>
      <c r="C156" s="68">
        <v>1</v>
      </c>
      <c r="D156" s="79" t="s">
        <v>3722</v>
      </c>
      <c r="E156" s="70">
        <v>25</v>
      </c>
      <c r="F156" s="158">
        <v>6329533</v>
      </c>
      <c r="G156" s="159" t="s">
        <v>2199</v>
      </c>
      <c r="H156" s="158">
        <v>0.01</v>
      </c>
      <c r="I156" s="160" t="s">
        <v>1994</v>
      </c>
      <c r="J156" s="161">
        <v>0.576</v>
      </c>
      <c r="K156" s="162">
        <v>2500</v>
      </c>
      <c r="L156" s="163">
        <v>1440</v>
      </c>
      <c r="M156" s="164" t="s">
        <v>2617</v>
      </c>
      <c r="N156" s="164" t="s">
        <v>1995</v>
      </c>
      <c r="O156" s="164"/>
    </row>
    <row r="157" spans="1:15" ht="25.5">
      <c r="A157" s="78">
        <v>154</v>
      </c>
      <c r="B157" s="67" t="s">
        <v>4263</v>
      </c>
      <c r="C157" s="68">
        <v>1</v>
      </c>
      <c r="D157" s="69" t="s">
        <v>571</v>
      </c>
      <c r="E157" s="70">
        <v>1024</v>
      </c>
      <c r="F157" s="158" t="s">
        <v>1996</v>
      </c>
      <c r="G157" s="159" t="s">
        <v>2199</v>
      </c>
      <c r="H157" s="158">
        <v>1</v>
      </c>
      <c r="I157" s="160" t="s">
        <v>1824</v>
      </c>
      <c r="J157" s="161">
        <v>8.8711</v>
      </c>
      <c r="K157" s="162">
        <v>1024</v>
      </c>
      <c r="L157" s="163">
        <v>9084.0064</v>
      </c>
      <c r="M157" s="164" t="s">
        <v>2618</v>
      </c>
      <c r="N157" s="164" t="s">
        <v>1997</v>
      </c>
      <c r="O157" s="164"/>
    </row>
    <row r="158" spans="1:15" ht="25.5">
      <c r="A158" s="78">
        <v>155</v>
      </c>
      <c r="B158" s="67" t="s">
        <v>4264</v>
      </c>
      <c r="C158" s="68">
        <v>1</v>
      </c>
      <c r="D158" s="69" t="s">
        <v>571</v>
      </c>
      <c r="E158" s="70">
        <v>2888</v>
      </c>
      <c r="F158" s="158" t="s">
        <v>1998</v>
      </c>
      <c r="G158" s="159" t="s">
        <v>535</v>
      </c>
      <c r="H158" s="158">
        <v>9.00009</v>
      </c>
      <c r="I158" s="160" t="s">
        <v>1999</v>
      </c>
      <c r="J158" s="161">
        <v>32.7486</v>
      </c>
      <c r="K158" s="162">
        <v>320.88568003208854</v>
      </c>
      <c r="L158" s="163">
        <v>10508.556781098856</v>
      </c>
      <c r="M158" s="164" t="s">
        <v>2618</v>
      </c>
      <c r="N158" s="164" t="s">
        <v>2000</v>
      </c>
      <c r="O158" s="164"/>
    </row>
    <row r="159" spans="1:15" ht="25.5">
      <c r="A159" s="78">
        <v>156</v>
      </c>
      <c r="B159" s="67" t="s">
        <v>4265</v>
      </c>
      <c r="C159" s="68">
        <v>1</v>
      </c>
      <c r="D159" s="69" t="s">
        <v>572</v>
      </c>
      <c r="E159" s="70">
        <v>112</v>
      </c>
      <c r="F159" s="158" t="s">
        <v>2001</v>
      </c>
      <c r="G159" s="159" t="s">
        <v>2199</v>
      </c>
      <c r="H159" s="158">
        <v>1</v>
      </c>
      <c r="I159" s="160" t="s">
        <v>2002</v>
      </c>
      <c r="J159" s="161">
        <v>6.3851</v>
      </c>
      <c r="K159" s="162">
        <v>112</v>
      </c>
      <c r="L159" s="163">
        <v>715.1312</v>
      </c>
      <c r="M159" s="164" t="s">
        <v>2618</v>
      </c>
      <c r="N159" s="164" t="s">
        <v>2003</v>
      </c>
      <c r="O159" s="164"/>
    </row>
    <row r="160" spans="1:15" ht="25.5">
      <c r="A160" s="78">
        <v>157</v>
      </c>
      <c r="B160" s="67" t="s">
        <v>3723</v>
      </c>
      <c r="C160" s="68">
        <v>1</v>
      </c>
      <c r="D160" s="73" t="s">
        <v>581</v>
      </c>
      <c r="E160" s="70">
        <v>50</v>
      </c>
      <c r="F160" s="158">
        <v>31</v>
      </c>
      <c r="G160" s="159" t="s">
        <v>536</v>
      </c>
      <c r="H160" s="158">
        <v>1</v>
      </c>
      <c r="I160" s="160" t="s">
        <v>1889</v>
      </c>
      <c r="J160" s="161">
        <v>2.1407</v>
      </c>
      <c r="K160" s="162">
        <v>50</v>
      </c>
      <c r="L160" s="163">
        <v>107.035</v>
      </c>
      <c r="M160" s="164" t="s">
        <v>2004</v>
      </c>
      <c r="N160" s="164" t="s">
        <v>2005</v>
      </c>
      <c r="O160" s="164"/>
    </row>
    <row r="161" spans="1:15" ht="25.5">
      <c r="A161" s="78">
        <v>158</v>
      </c>
      <c r="B161" s="67" t="s">
        <v>4266</v>
      </c>
      <c r="C161" s="68">
        <v>1</v>
      </c>
      <c r="D161" s="69" t="s">
        <v>665</v>
      </c>
      <c r="E161" s="70">
        <v>30</v>
      </c>
      <c r="F161" s="158">
        <v>95</v>
      </c>
      <c r="G161" s="159" t="s">
        <v>2199</v>
      </c>
      <c r="H161" s="158">
        <v>1</v>
      </c>
      <c r="I161" s="160" t="s">
        <v>367</v>
      </c>
      <c r="J161" s="161">
        <v>2.2358</v>
      </c>
      <c r="K161" s="162">
        <v>30</v>
      </c>
      <c r="L161" s="163">
        <v>67.074</v>
      </c>
      <c r="M161" s="164" t="s">
        <v>2004</v>
      </c>
      <c r="N161" s="164" t="s">
        <v>2006</v>
      </c>
      <c r="O161" s="164"/>
    </row>
    <row r="162" spans="1:15" ht="12.75">
      <c r="A162" s="78">
        <v>159</v>
      </c>
      <c r="B162" s="67" t="s">
        <v>4267</v>
      </c>
      <c r="C162" s="68">
        <v>1</v>
      </c>
      <c r="D162" s="69" t="s">
        <v>665</v>
      </c>
      <c r="E162" s="70">
        <v>70</v>
      </c>
      <c r="F162" s="158">
        <v>238</v>
      </c>
      <c r="G162" s="159" t="s">
        <v>2199</v>
      </c>
      <c r="H162" s="158">
        <v>1</v>
      </c>
      <c r="I162" s="160" t="s">
        <v>367</v>
      </c>
      <c r="J162" s="161">
        <v>3.876</v>
      </c>
      <c r="K162" s="162">
        <v>70</v>
      </c>
      <c r="L162" s="163">
        <v>271.32</v>
      </c>
      <c r="M162" s="164" t="s">
        <v>2007</v>
      </c>
      <c r="N162" s="164" t="s">
        <v>2008</v>
      </c>
      <c r="O162" s="164"/>
    </row>
    <row r="163" spans="1:15" ht="25.5">
      <c r="A163" s="78">
        <v>160</v>
      </c>
      <c r="B163" s="67" t="s">
        <v>710</v>
      </c>
      <c r="C163" s="68">
        <v>1</v>
      </c>
      <c r="D163" s="69" t="s">
        <v>668</v>
      </c>
      <c r="E163" s="70">
        <v>6</v>
      </c>
      <c r="F163" s="158" t="s">
        <v>2009</v>
      </c>
      <c r="G163" s="159" t="s">
        <v>535</v>
      </c>
      <c r="H163" s="158">
        <v>1</v>
      </c>
      <c r="I163" s="160" t="s">
        <v>378</v>
      </c>
      <c r="J163" s="161">
        <v>45.5099</v>
      </c>
      <c r="K163" s="162">
        <v>6</v>
      </c>
      <c r="L163" s="163">
        <v>273.0594</v>
      </c>
      <c r="M163" s="164" t="s">
        <v>2010</v>
      </c>
      <c r="N163" s="164" t="s">
        <v>2011</v>
      </c>
      <c r="O163" s="164"/>
    </row>
    <row r="164" spans="1:15" ht="22.5">
      <c r="A164" s="66">
        <v>219</v>
      </c>
      <c r="B164" s="67" t="s">
        <v>671</v>
      </c>
      <c r="C164" s="68">
        <v>1</v>
      </c>
      <c r="D164" s="69" t="s">
        <v>665</v>
      </c>
      <c r="E164" s="70">
        <v>10</v>
      </c>
      <c r="F164" s="158" t="s">
        <v>2012</v>
      </c>
      <c r="G164" s="159" t="s">
        <v>2199</v>
      </c>
      <c r="H164" s="158">
        <v>1</v>
      </c>
      <c r="I164" s="160" t="s">
        <v>367</v>
      </c>
      <c r="J164" s="161">
        <v>11.4097</v>
      </c>
      <c r="K164" s="162">
        <v>10</v>
      </c>
      <c r="L164" s="163">
        <v>114.09700000000001</v>
      </c>
      <c r="M164" s="164" t="s">
        <v>2013</v>
      </c>
      <c r="N164" s="164" t="s">
        <v>2014</v>
      </c>
      <c r="O164" s="164"/>
    </row>
    <row r="165" spans="1:15" ht="22.5">
      <c r="A165" s="66">
        <v>218</v>
      </c>
      <c r="B165" s="67" t="s">
        <v>670</v>
      </c>
      <c r="C165" s="68">
        <v>1</v>
      </c>
      <c r="D165" s="69" t="s">
        <v>665</v>
      </c>
      <c r="E165" s="70">
        <v>10</v>
      </c>
      <c r="F165" s="158" t="s">
        <v>2015</v>
      </c>
      <c r="G165" s="159" t="s">
        <v>2199</v>
      </c>
      <c r="H165" s="158">
        <v>1</v>
      </c>
      <c r="I165" s="160" t="s">
        <v>372</v>
      </c>
      <c r="J165" s="161">
        <v>11.4097</v>
      </c>
      <c r="K165" s="162">
        <v>20</v>
      </c>
      <c r="L165" s="163">
        <v>228.19400000000002</v>
      </c>
      <c r="M165" s="164" t="s">
        <v>2013</v>
      </c>
      <c r="N165" s="164" t="s">
        <v>2016</v>
      </c>
      <c r="O165" s="164"/>
    </row>
    <row r="166" spans="1:15" ht="12.75">
      <c r="A166" s="66">
        <v>161</v>
      </c>
      <c r="B166" s="71" t="s">
        <v>4268</v>
      </c>
      <c r="C166" s="68">
        <v>1</v>
      </c>
      <c r="D166" s="69" t="s">
        <v>665</v>
      </c>
      <c r="E166" s="70">
        <v>10</v>
      </c>
      <c r="F166" s="158" t="s">
        <v>436</v>
      </c>
      <c r="G166" s="159" t="s">
        <v>2199</v>
      </c>
      <c r="H166" s="158">
        <v>1</v>
      </c>
      <c r="I166" s="160" t="s">
        <v>372</v>
      </c>
      <c r="J166" s="161">
        <v>11.4097</v>
      </c>
      <c r="K166" s="162">
        <v>20</v>
      </c>
      <c r="L166" s="163">
        <v>228.19400000000002</v>
      </c>
      <c r="M166" s="164" t="s">
        <v>2013</v>
      </c>
      <c r="N166" s="164" t="s">
        <v>437</v>
      </c>
      <c r="O166" s="164"/>
    </row>
    <row r="167" spans="1:15" ht="12.75">
      <c r="A167" s="66">
        <v>162</v>
      </c>
      <c r="B167" s="71" t="s">
        <v>4269</v>
      </c>
      <c r="C167" s="68">
        <v>1</v>
      </c>
      <c r="D167" s="69" t="s">
        <v>666</v>
      </c>
      <c r="E167" s="70">
        <v>20</v>
      </c>
      <c r="F167" s="158" t="s">
        <v>438</v>
      </c>
      <c r="G167" s="159" t="s">
        <v>2199</v>
      </c>
      <c r="H167" s="158">
        <v>1</v>
      </c>
      <c r="I167" s="160" t="s">
        <v>372</v>
      </c>
      <c r="J167" s="161">
        <v>11.4097</v>
      </c>
      <c r="K167" s="162">
        <v>20</v>
      </c>
      <c r="L167" s="163">
        <v>228.19400000000002</v>
      </c>
      <c r="M167" s="164" t="s">
        <v>2013</v>
      </c>
      <c r="N167" s="164" t="s">
        <v>439</v>
      </c>
      <c r="O167" s="164"/>
    </row>
    <row r="168" spans="1:15" ht="12.75">
      <c r="A168" s="66">
        <v>163</v>
      </c>
      <c r="B168" s="71" t="s">
        <v>4270</v>
      </c>
      <c r="C168" s="68">
        <v>1</v>
      </c>
      <c r="D168" s="69" t="s">
        <v>666</v>
      </c>
      <c r="E168" s="70">
        <v>20</v>
      </c>
      <c r="F168" s="158" t="s">
        <v>440</v>
      </c>
      <c r="G168" s="159" t="s">
        <v>2199</v>
      </c>
      <c r="H168" s="158">
        <v>1</v>
      </c>
      <c r="I168" s="160" t="s">
        <v>372</v>
      </c>
      <c r="J168" s="161">
        <v>11.4097</v>
      </c>
      <c r="K168" s="162">
        <v>10</v>
      </c>
      <c r="L168" s="163">
        <v>114.09700000000001</v>
      </c>
      <c r="M168" s="164" t="s">
        <v>2013</v>
      </c>
      <c r="N168" s="164" t="s">
        <v>441</v>
      </c>
      <c r="O168" s="164"/>
    </row>
    <row r="169" spans="1:15" ht="25.5">
      <c r="A169" s="66">
        <v>164</v>
      </c>
      <c r="B169" s="71" t="s">
        <v>4271</v>
      </c>
      <c r="C169" s="68">
        <v>1</v>
      </c>
      <c r="D169" s="69" t="s">
        <v>666</v>
      </c>
      <c r="E169" s="70">
        <v>20</v>
      </c>
      <c r="F169" s="158">
        <v>394600</v>
      </c>
      <c r="G169" s="159" t="s">
        <v>2199</v>
      </c>
      <c r="H169" s="158">
        <v>1</v>
      </c>
      <c r="I169" s="160" t="s">
        <v>367</v>
      </c>
      <c r="J169" s="161">
        <v>0.4758</v>
      </c>
      <c r="K169" s="162">
        <v>30</v>
      </c>
      <c r="L169" s="163">
        <v>14.274000000000001</v>
      </c>
      <c r="M169" s="164" t="s">
        <v>2181</v>
      </c>
      <c r="N169" s="164" t="s">
        <v>442</v>
      </c>
      <c r="O169" s="164"/>
    </row>
    <row r="170" spans="1:15" ht="25.5">
      <c r="A170" s="66">
        <v>165</v>
      </c>
      <c r="B170" s="71" t="s">
        <v>4272</v>
      </c>
      <c r="C170" s="68">
        <v>1</v>
      </c>
      <c r="D170" s="69" t="s">
        <v>666</v>
      </c>
      <c r="E170" s="70">
        <v>10</v>
      </c>
      <c r="F170" s="158">
        <v>111013810</v>
      </c>
      <c r="G170" s="159" t="s">
        <v>535</v>
      </c>
      <c r="H170" s="158">
        <v>100</v>
      </c>
      <c r="I170" s="160" t="s">
        <v>376</v>
      </c>
      <c r="J170" s="161">
        <v>6.76</v>
      </c>
      <c r="K170" s="162">
        <v>1</v>
      </c>
      <c r="L170" s="163">
        <v>6.76</v>
      </c>
      <c r="M170" s="164" t="s">
        <v>528</v>
      </c>
      <c r="N170" s="164" t="s">
        <v>443</v>
      </c>
      <c r="O170" s="164"/>
    </row>
    <row r="171" spans="1:15" ht="25.5">
      <c r="A171" s="66">
        <v>166</v>
      </c>
      <c r="B171" s="71" t="s">
        <v>3724</v>
      </c>
      <c r="C171" s="68">
        <v>1</v>
      </c>
      <c r="D171" s="69" t="s">
        <v>665</v>
      </c>
      <c r="E171" s="70">
        <v>30</v>
      </c>
      <c r="F171" s="158" t="s">
        <v>444</v>
      </c>
      <c r="G171" s="159" t="s">
        <v>2199</v>
      </c>
      <c r="H171" s="158">
        <v>1</v>
      </c>
      <c r="I171" s="160" t="s">
        <v>372</v>
      </c>
      <c r="J171" s="161">
        <v>0.5044</v>
      </c>
      <c r="K171" s="162">
        <v>100</v>
      </c>
      <c r="L171" s="163">
        <v>50.44</v>
      </c>
      <c r="M171" s="164" t="s">
        <v>445</v>
      </c>
      <c r="N171" s="164" t="s">
        <v>446</v>
      </c>
      <c r="O171" s="164"/>
    </row>
    <row r="172" spans="1:15" ht="38.25">
      <c r="A172" s="66">
        <v>167</v>
      </c>
      <c r="B172" s="67" t="s">
        <v>3725</v>
      </c>
      <c r="C172" s="68">
        <v>1</v>
      </c>
      <c r="D172" s="73" t="s">
        <v>665</v>
      </c>
      <c r="E172" s="70">
        <v>100</v>
      </c>
      <c r="F172" s="158">
        <v>4003</v>
      </c>
      <c r="G172" s="159" t="s">
        <v>2199</v>
      </c>
      <c r="H172" s="158">
        <v>1</v>
      </c>
      <c r="I172" s="160" t="s">
        <v>1899</v>
      </c>
      <c r="J172" s="161">
        <v>10.144</v>
      </c>
      <c r="K172" s="162">
        <v>50</v>
      </c>
      <c r="L172" s="163">
        <v>507.2</v>
      </c>
      <c r="M172" s="164" t="s">
        <v>447</v>
      </c>
      <c r="N172" s="164" t="s">
        <v>448</v>
      </c>
      <c r="O172" s="164"/>
    </row>
    <row r="173" spans="1:15" ht="25.5">
      <c r="A173" s="66">
        <v>168</v>
      </c>
      <c r="B173" s="67" t="s">
        <v>4273</v>
      </c>
      <c r="C173" s="68">
        <v>1</v>
      </c>
      <c r="D173" s="69" t="s">
        <v>666</v>
      </c>
      <c r="E173" s="70">
        <v>100</v>
      </c>
      <c r="F173" s="158">
        <v>106</v>
      </c>
      <c r="G173" s="159" t="s">
        <v>536</v>
      </c>
      <c r="H173" s="158">
        <v>10</v>
      </c>
      <c r="I173" s="160" t="s">
        <v>1981</v>
      </c>
      <c r="J173" s="161">
        <v>7.344</v>
      </c>
      <c r="K173" s="162">
        <v>5.2</v>
      </c>
      <c r="L173" s="163">
        <v>38.1888</v>
      </c>
      <c r="M173" s="164" t="s">
        <v>2612</v>
      </c>
      <c r="N173" s="164" t="s">
        <v>449</v>
      </c>
      <c r="O173" s="164"/>
    </row>
    <row r="174" spans="1:15" ht="25.5">
      <c r="A174" s="66">
        <v>169</v>
      </c>
      <c r="B174" s="67" t="s">
        <v>3726</v>
      </c>
      <c r="C174" s="68">
        <v>1</v>
      </c>
      <c r="D174" s="69" t="s">
        <v>581</v>
      </c>
      <c r="E174" s="70">
        <v>50</v>
      </c>
      <c r="F174" s="158" t="s">
        <v>450</v>
      </c>
      <c r="G174" s="159" t="s">
        <v>2199</v>
      </c>
      <c r="H174" s="158">
        <v>1</v>
      </c>
      <c r="I174" s="160" t="s">
        <v>367</v>
      </c>
      <c r="J174" s="161">
        <v>35.0526</v>
      </c>
      <c r="K174" s="162">
        <v>5</v>
      </c>
      <c r="L174" s="163">
        <v>175.26299999999998</v>
      </c>
      <c r="M174" s="164" t="s">
        <v>451</v>
      </c>
      <c r="N174" s="164" t="s">
        <v>452</v>
      </c>
      <c r="O174" s="164"/>
    </row>
    <row r="175" spans="1:15" ht="25.5">
      <c r="A175" s="66">
        <v>170</v>
      </c>
      <c r="B175" s="71" t="s">
        <v>3727</v>
      </c>
      <c r="C175" s="68">
        <v>1</v>
      </c>
      <c r="D175" s="69" t="s">
        <v>665</v>
      </c>
      <c r="E175" s="70">
        <v>52</v>
      </c>
      <c r="F175" s="158">
        <v>112868398</v>
      </c>
      <c r="G175" s="159" t="s">
        <v>536</v>
      </c>
      <c r="H175" s="158">
        <v>75.01875</v>
      </c>
      <c r="I175" s="160" t="s">
        <v>453</v>
      </c>
      <c r="J175" s="161">
        <v>32.9557</v>
      </c>
      <c r="K175" s="162">
        <v>21.461301341331335</v>
      </c>
      <c r="L175" s="163">
        <v>707.2722086145131</v>
      </c>
      <c r="M175" s="164" t="s">
        <v>454</v>
      </c>
      <c r="N175" s="164" t="s">
        <v>455</v>
      </c>
      <c r="O175" s="164"/>
    </row>
    <row r="176" spans="1:15" ht="25.5">
      <c r="A176" s="66">
        <v>171</v>
      </c>
      <c r="B176" s="67" t="s">
        <v>1436</v>
      </c>
      <c r="C176" s="68">
        <v>1</v>
      </c>
      <c r="D176" s="69" t="s">
        <v>665</v>
      </c>
      <c r="E176" s="70">
        <v>5</v>
      </c>
      <c r="F176" s="158">
        <v>21801</v>
      </c>
      <c r="G176" s="159" t="s">
        <v>2199</v>
      </c>
      <c r="H176" s="158">
        <v>1</v>
      </c>
      <c r="I176" s="160" t="s">
        <v>367</v>
      </c>
      <c r="J176" s="161">
        <v>0.9855</v>
      </c>
      <c r="K176" s="162">
        <v>500</v>
      </c>
      <c r="L176" s="163">
        <v>492.75</v>
      </c>
      <c r="M176" s="164" t="s">
        <v>528</v>
      </c>
      <c r="N176" s="164" t="s">
        <v>456</v>
      </c>
      <c r="O176" s="164"/>
    </row>
    <row r="177" spans="1:15" ht="25.5">
      <c r="A177" s="66">
        <v>172</v>
      </c>
      <c r="B177" s="71" t="s">
        <v>573</v>
      </c>
      <c r="C177" s="68">
        <v>1</v>
      </c>
      <c r="D177" s="69" t="s">
        <v>666</v>
      </c>
      <c r="E177" s="70">
        <v>1610</v>
      </c>
      <c r="F177" s="158" t="s">
        <v>457</v>
      </c>
      <c r="G177" s="159" t="s">
        <v>535</v>
      </c>
      <c r="H177" s="158">
        <v>100</v>
      </c>
      <c r="I177" s="160" t="s">
        <v>376</v>
      </c>
      <c r="J177" s="161">
        <v>5.51</v>
      </c>
      <c r="K177" s="162">
        <v>14.6</v>
      </c>
      <c r="L177" s="163">
        <v>80.446</v>
      </c>
      <c r="M177" s="164" t="s">
        <v>458</v>
      </c>
      <c r="N177" s="164" t="s">
        <v>459</v>
      </c>
      <c r="O177" s="164"/>
    </row>
    <row r="178" spans="1:15" ht="25.5">
      <c r="A178" s="66">
        <v>173</v>
      </c>
      <c r="B178" s="67" t="s">
        <v>1437</v>
      </c>
      <c r="C178" s="68">
        <v>1</v>
      </c>
      <c r="D178" s="73" t="s">
        <v>665</v>
      </c>
      <c r="E178" s="70">
        <v>500</v>
      </c>
      <c r="F178" s="158" t="s">
        <v>460</v>
      </c>
      <c r="G178" s="159" t="s">
        <v>2199</v>
      </c>
      <c r="H178" s="158">
        <v>1</v>
      </c>
      <c r="I178" s="160" t="s">
        <v>1899</v>
      </c>
      <c r="J178" s="161">
        <v>25.3505</v>
      </c>
      <c r="K178" s="162">
        <v>11</v>
      </c>
      <c r="L178" s="163">
        <v>278.8555</v>
      </c>
      <c r="M178" s="164" t="s">
        <v>1870</v>
      </c>
      <c r="N178" s="164" t="s">
        <v>461</v>
      </c>
      <c r="O178" s="164"/>
    </row>
    <row r="179" spans="1:15" ht="25.5">
      <c r="A179" s="66">
        <v>174</v>
      </c>
      <c r="B179" s="71" t="s">
        <v>574</v>
      </c>
      <c r="C179" s="68">
        <v>1</v>
      </c>
      <c r="D179" s="69" t="s">
        <v>665</v>
      </c>
      <c r="E179" s="70">
        <v>1460</v>
      </c>
      <c r="F179" s="158" t="s">
        <v>462</v>
      </c>
      <c r="G179" s="159" t="s">
        <v>2199</v>
      </c>
      <c r="H179" s="158">
        <v>1</v>
      </c>
      <c r="I179" s="160" t="s">
        <v>367</v>
      </c>
      <c r="J179" s="161">
        <v>17.351</v>
      </c>
      <c r="K179" s="162">
        <v>17</v>
      </c>
      <c r="L179" s="163">
        <v>294.967</v>
      </c>
      <c r="M179" s="164" t="s">
        <v>1870</v>
      </c>
      <c r="N179" s="164" t="s">
        <v>463</v>
      </c>
      <c r="O179" s="164"/>
    </row>
    <row r="180" spans="1:15" ht="25.5">
      <c r="A180" s="66">
        <v>175</v>
      </c>
      <c r="B180" s="67" t="s">
        <v>1438</v>
      </c>
      <c r="C180" s="68">
        <v>1</v>
      </c>
      <c r="D180" s="73" t="s">
        <v>581</v>
      </c>
      <c r="E180" s="70">
        <v>11</v>
      </c>
      <c r="F180" s="158" t="s">
        <v>460</v>
      </c>
      <c r="G180" s="159" t="s">
        <v>2199</v>
      </c>
      <c r="H180" s="158">
        <v>1</v>
      </c>
      <c r="I180" s="160" t="s">
        <v>367</v>
      </c>
      <c r="J180" s="161">
        <v>25.3505</v>
      </c>
      <c r="K180" s="162">
        <v>18</v>
      </c>
      <c r="L180" s="163">
        <v>456.309</v>
      </c>
      <c r="M180" s="164" t="s">
        <v>1870</v>
      </c>
      <c r="N180" s="164" t="s">
        <v>461</v>
      </c>
      <c r="O180" s="164"/>
    </row>
    <row r="181" spans="1:15" ht="25.5">
      <c r="A181" s="66">
        <v>176</v>
      </c>
      <c r="B181" s="71" t="s">
        <v>4274</v>
      </c>
      <c r="C181" s="68">
        <v>1</v>
      </c>
      <c r="D181" s="69" t="s">
        <v>665</v>
      </c>
      <c r="E181" s="70">
        <v>17</v>
      </c>
      <c r="F181" s="158" t="s">
        <v>464</v>
      </c>
      <c r="G181" s="159" t="s">
        <v>2199</v>
      </c>
      <c r="H181" s="158">
        <v>1</v>
      </c>
      <c r="I181" s="160" t="s">
        <v>367</v>
      </c>
      <c r="J181" s="161">
        <v>33.7694</v>
      </c>
      <c r="K181" s="162">
        <v>10</v>
      </c>
      <c r="L181" s="163">
        <v>337.69399999999996</v>
      </c>
      <c r="M181" s="164" t="s">
        <v>1870</v>
      </c>
      <c r="N181" s="164" t="s">
        <v>465</v>
      </c>
      <c r="O181" s="164"/>
    </row>
    <row r="182" spans="1:15" ht="25.5">
      <c r="A182" s="66">
        <v>177</v>
      </c>
      <c r="B182" s="71" t="s">
        <v>4275</v>
      </c>
      <c r="C182" s="68">
        <v>1</v>
      </c>
      <c r="D182" s="69" t="s">
        <v>665</v>
      </c>
      <c r="E182" s="70">
        <v>18</v>
      </c>
      <c r="F182" s="158" t="s">
        <v>466</v>
      </c>
      <c r="G182" s="159" t="s">
        <v>2199</v>
      </c>
      <c r="H182" s="158">
        <v>1</v>
      </c>
      <c r="I182" s="160" t="s">
        <v>367</v>
      </c>
      <c r="J182" s="161">
        <v>50.5696</v>
      </c>
      <c r="K182" s="162">
        <v>2</v>
      </c>
      <c r="L182" s="163">
        <v>101.1392</v>
      </c>
      <c r="M182" s="164" t="s">
        <v>1870</v>
      </c>
      <c r="N182" s="164" t="s">
        <v>467</v>
      </c>
      <c r="O182" s="164"/>
    </row>
    <row r="183" spans="1:15" ht="25.5">
      <c r="A183" s="66">
        <v>178</v>
      </c>
      <c r="B183" s="71" t="s">
        <v>4276</v>
      </c>
      <c r="C183" s="68">
        <v>1</v>
      </c>
      <c r="D183" s="69" t="s">
        <v>665</v>
      </c>
      <c r="E183" s="70">
        <v>10</v>
      </c>
      <c r="F183" s="158" t="s">
        <v>468</v>
      </c>
      <c r="G183" s="159" t="s">
        <v>2199</v>
      </c>
      <c r="H183" s="158">
        <v>1</v>
      </c>
      <c r="I183" s="160" t="s">
        <v>372</v>
      </c>
      <c r="J183" s="161">
        <v>14.3716</v>
      </c>
      <c r="K183" s="162">
        <v>20</v>
      </c>
      <c r="L183" s="163">
        <v>287.432</v>
      </c>
      <c r="M183" s="164" t="s">
        <v>1870</v>
      </c>
      <c r="N183" s="164" t="s">
        <v>469</v>
      </c>
      <c r="O183" s="164"/>
    </row>
    <row r="184" spans="1:15" ht="25.5">
      <c r="A184" s="66">
        <v>179</v>
      </c>
      <c r="B184" s="71" t="s">
        <v>4277</v>
      </c>
      <c r="C184" s="68">
        <v>1</v>
      </c>
      <c r="D184" s="69" t="s">
        <v>665</v>
      </c>
      <c r="E184" s="70">
        <v>2</v>
      </c>
      <c r="F184" s="158" t="s">
        <v>470</v>
      </c>
      <c r="G184" s="159" t="s">
        <v>535</v>
      </c>
      <c r="H184" s="158">
        <v>1</v>
      </c>
      <c r="I184" s="160" t="s">
        <v>378</v>
      </c>
      <c r="J184" s="161">
        <v>3.9058</v>
      </c>
      <c r="K184" s="162">
        <v>22</v>
      </c>
      <c r="L184" s="163">
        <v>85.9276</v>
      </c>
      <c r="M184" s="164" t="s">
        <v>2621</v>
      </c>
      <c r="N184" s="164" t="s">
        <v>471</v>
      </c>
      <c r="O184" s="164"/>
    </row>
    <row r="185" spans="1:15" ht="25.5">
      <c r="A185" s="66">
        <v>180</v>
      </c>
      <c r="B185" s="71" t="s">
        <v>4278</v>
      </c>
      <c r="C185" s="68">
        <v>1</v>
      </c>
      <c r="D185" s="69" t="s">
        <v>666</v>
      </c>
      <c r="E185" s="70">
        <v>20</v>
      </c>
      <c r="F185" s="158" t="s">
        <v>472</v>
      </c>
      <c r="G185" s="159" t="s">
        <v>535</v>
      </c>
      <c r="H185" s="158">
        <v>1</v>
      </c>
      <c r="I185" s="160" t="s">
        <v>378</v>
      </c>
      <c r="J185" s="161">
        <v>2.5963</v>
      </c>
      <c r="K185" s="162">
        <v>378</v>
      </c>
      <c r="L185" s="163">
        <v>981.4014</v>
      </c>
      <c r="M185" s="164" t="s">
        <v>473</v>
      </c>
      <c r="N185" s="164" t="s">
        <v>474</v>
      </c>
      <c r="O185" s="164"/>
    </row>
    <row r="186" spans="1:15" ht="25.5">
      <c r="A186" s="66">
        <v>181</v>
      </c>
      <c r="B186" s="67" t="s">
        <v>3636</v>
      </c>
      <c r="C186" s="68">
        <v>100</v>
      </c>
      <c r="D186" s="73" t="s">
        <v>668</v>
      </c>
      <c r="E186" s="70">
        <v>22</v>
      </c>
      <c r="F186" s="158" t="s">
        <v>475</v>
      </c>
      <c r="G186" s="159" t="s">
        <v>535</v>
      </c>
      <c r="H186" s="158">
        <v>1</v>
      </c>
      <c r="I186" s="160" t="s">
        <v>378</v>
      </c>
      <c r="J186" s="161">
        <v>3.9297</v>
      </c>
      <c r="K186" s="162">
        <v>1607</v>
      </c>
      <c r="L186" s="163">
        <v>6315.0279</v>
      </c>
      <c r="M186" s="164" t="s">
        <v>1967</v>
      </c>
      <c r="N186" s="164" t="s">
        <v>476</v>
      </c>
      <c r="O186" s="164"/>
    </row>
    <row r="187" spans="1:15" ht="25.5">
      <c r="A187" s="66">
        <v>182</v>
      </c>
      <c r="B187" s="71" t="s">
        <v>3637</v>
      </c>
      <c r="C187" s="68">
        <v>100</v>
      </c>
      <c r="D187" s="69" t="s">
        <v>668</v>
      </c>
      <c r="E187" s="70">
        <v>378</v>
      </c>
      <c r="F187" s="158">
        <v>306711</v>
      </c>
      <c r="G187" s="159" t="s">
        <v>535</v>
      </c>
      <c r="H187" s="158">
        <v>1</v>
      </c>
      <c r="I187" s="160" t="s">
        <v>378</v>
      </c>
      <c r="J187" s="161">
        <v>1.4906</v>
      </c>
      <c r="K187" s="162">
        <v>12</v>
      </c>
      <c r="L187" s="163">
        <v>17.8872</v>
      </c>
      <c r="M187" s="164" t="s">
        <v>477</v>
      </c>
      <c r="N187" s="164" t="s">
        <v>478</v>
      </c>
      <c r="O187" s="164"/>
    </row>
    <row r="188" spans="1:15" ht="25.5">
      <c r="A188" s="66">
        <v>183</v>
      </c>
      <c r="B188" s="71" t="s">
        <v>3638</v>
      </c>
      <c r="C188" s="68">
        <v>100</v>
      </c>
      <c r="D188" s="69" t="s">
        <v>668</v>
      </c>
      <c r="E188" s="70">
        <v>1607</v>
      </c>
      <c r="F188" s="158" t="s">
        <v>479</v>
      </c>
      <c r="G188" s="159" t="s">
        <v>535</v>
      </c>
      <c r="H188" s="158">
        <v>1</v>
      </c>
      <c r="I188" s="160" t="s">
        <v>378</v>
      </c>
      <c r="J188" s="161">
        <v>8.6463</v>
      </c>
      <c r="K188" s="162">
        <v>432</v>
      </c>
      <c r="L188" s="163">
        <v>3735.2016</v>
      </c>
      <c r="M188" s="164" t="s">
        <v>1967</v>
      </c>
      <c r="N188" s="164" t="s">
        <v>480</v>
      </c>
      <c r="O188" s="164"/>
    </row>
    <row r="189" spans="1:15" ht="25.5">
      <c r="A189" s="66">
        <v>184</v>
      </c>
      <c r="B189" s="67" t="s">
        <v>3639</v>
      </c>
      <c r="C189" s="68">
        <v>100</v>
      </c>
      <c r="D189" s="73" t="s">
        <v>668</v>
      </c>
      <c r="E189" s="70">
        <v>12</v>
      </c>
      <c r="F189" s="158" t="s">
        <v>481</v>
      </c>
      <c r="G189" s="159" t="s">
        <v>2591</v>
      </c>
      <c r="H189" s="158">
        <v>1</v>
      </c>
      <c r="I189" s="160" t="s">
        <v>482</v>
      </c>
      <c r="J189" s="161">
        <v>0.3612</v>
      </c>
      <c r="K189" s="162">
        <v>652</v>
      </c>
      <c r="L189" s="163">
        <v>235.50240000000002</v>
      </c>
      <c r="M189" s="164" t="s">
        <v>2622</v>
      </c>
      <c r="N189" s="164" t="s">
        <v>483</v>
      </c>
      <c r="O189" s="164"/>
    </row>
    <row r="190" spans="1:15" ht="22.5">
      <c r="A190" s="66">
        <v>185</v>
      </c>
      <c r="B190" s="71" t="s">
        <v>1574</v>
      </c>
      <c r="C190" s="68">
        <v>100</v>
      </c>
      <c r="D190" s="69" t="s">
        <v>668</v>
      </c>
      <c r="E190" s="70">
        <v>432</v>
      </c>
      <c r="F190" s="158">
        <v>120315734</v>
      </c>
      <c r="G190" s="159" t="s">
        <v>2199</v>
      </c>
      <c r="H190" s="158">
        <v>1</v>
      </c>
      <c r="I190" s="160" t="s">
        <v>367</v>
      </c>
      <c r="J190" s="161">
        <v>21.56</v>
      </c>
      <c r="K190" s="162">
        <v>15</v>
      </c>
      <c r="L190" s="163">
        <v>323.4</v>
      </c>
      <c r="M190" s="164" t="s">
        <v>2623</v>
      </c>
      <c r="N190" s="164" t="s">
        <v>484</v>
      </c>
      <c r="O190" s="164"/>
    </row>
    <row r="191" spans="1:15" ht="25.5">
      <c r="A191" s="66">
        <v>186</v>
      </c>
      <c r="B191" s="67" t="s">
        <v>3640</v>
      </c>
      <c r="C191" s="68">
        <v>2</v>
      </c>
      <c r="D191" s="73" t="s">
        <v>626</v>
      </c>
      <c r="E191" s="70">
        <v>652</v>
      </c>
      <c r="F191" s="158" t="s">
        <v>485</v>
      </c>
      <c r="G191" s="159" t="s">
        <v>2199</v>
      </c>
      <c r="H191" s="158">
        <v>1</v>
      </c>
      <c r="I191" s="160" t="s">
        <v>367</v>
      </c>
      <c r="J191" s="161">
        <v>13.074</v>
      </c>
      <c r="K191" s="162">
        <v>100</v>
      </c>
      <c r="L191" s="163">
        <v>1307.4</v>
      </c>
      <c r="M191" s="164" t="s">
        <v>2623</v>
      </c>
      <c r="N191" s="164" t="s">
        <v>486</v>
      </c>
      <c r="O191" s="164"/>
    </row>
    <row r="192" spans="1:15" ht="25.5">
      <c r="A192" s="66">
        <v>187</v>
      </c>
      <c r="B192" s="67" t="s">
        <v>1439</v>
      </c>
      <c r="C192" s="68">
        <v>1</v>
      </c>
      <c r="D192" s="69" t="s">
        <v>665</v>
      </c>
      <c r="E192" s="70">
        <v>15</v>
      </c>
      <c r="F192" s="158">
        <v>16222</v>
      </c>
      <c r="G192" s="159" t="s">
        <v>2199</v>
      </c>
      <c r="H192" s="158">
        <v>1</v>
      </c>
      <c r="I192" s="160" t="s">
        <v>1899</v>
      </c>
      <c r="J192" s="161">
        <v>1.749</v>
      </c>
      <c r="K192" s="162">
        <v>110</v>
      </c>
      <c r="L192" s="163">
        <v>192.39</v>
      </c>
      <c r="M192" s="164" t="s">
        <v>528</v>
      </c>
      <c r="N192" s="164" t="s">
        <v>487</v>
      </c>
      <c r="O192" s="164"/>
    </row>
    <row r="193" spans="1:15" ht="22.5">
      <c r="A193" s="66">
        <v>188</v>
      </c>
      <c r="B193" s="67" t="s">
        <v>1440</v>
      </c>
      <c r="C193" s="68">
        <v>1</v>
      </c>
      <c r="D193" s="69" t="s">
        <v>665</v>
      </c>
      <c r="E193" s="70">
        <v>100</v>
      </c>
      <c r="F193" s="158" t="s">
        <v>488</v>
      </c>
      <c r="G193" s="159" t="s">
        <v>2199</v>
      </c>
      <c r="H193" s="158">
        <v>1</v>
      </c>
      <c r="I193" s="160" t="s">
        <v>367</v>
      </c>
      <c r="J193" s="161">
        <v>140.6023</v>
      </c>
      <c r="K193" s="162">
        <v>2</v>
      </c>
      <c r="L193" s="163">
        <v>281.2046</v>
      </c>
      <c r="M193" s="164" t="s">
        <v>2619</v>
      </c>
      <c r="N193" s="164" t="s">
        <v>489</v>
      </c>
      <c r="O193" s="164"/>
    </row>
    <row r="194" spans="1:15" ht="12.75">
      <c r="A194" s="66">
        <v>189</v>
      </c>
      <c r="B194" s="67" t="s">
        <v>4279</v>
      </c>
      <c r="C194" s="68">
        <v>1</v>
      </c>
      <c r="D194" s="69" t="s">
        <v>581</v>
      </c>
      <c r="E194" s="70">
        <v>110</v>
      </c>
      <c r="F194" s="158" t="s">
        <v>490</v>
      </c>
      <c r="G194" s="159" t="s">
        <v>2199</v>
      </c>
      <c r="H194" s="158">
        <v>1</v>
      </c>
      <c r="I194" s="160" t="s">
        <v>1899</v>
      </c>
      <c r="J194" s="161">
        <v>140.604</v>
      </c>
      <c r="K194" s="162">
        <v>2</v>
      </c>
      <c r="L194" s="163">
        <v>281.208</v>
      </c>
      <c r="M194" s="164" t="s">
        <v>2619</v>
      </c>
      <c r="N194" s="164" t="s">
        <v>491</v>
      </c>
      <c r="O194" s="164"/>
    </row>
    <row r="195" spans="1:15" ht="25.5">
      <c r="A195" s="66">
        <v>190</v>
      </c>
      <c r="B195" s="71" t="s">
        <v>4280</v>
      </c>
      <c r="C195" s="68">
        <v>1</v>
      </c>
      <c r="D195" s="69" t="s">
        <v>665</v>
      </c>
      <c r="E195" s="70">
        <v>2</v>
      </c>
      <c r="F195" s="158">
        <v>750015</v>
      </c>
      <c r="G195" s="159" t="s">
        <v>2199</v>
      </c>
      <c r="H195" s="158">
        <v>1</v>
      </c>
      <c r="I195" s="160" t="s">
        <v>372</v>
      </c>
      <c r="J195" s="161">
        <v>6.7698</v>
      </c>
      <c r="K195" s="162">
        <v>8</v>
      </c>
      <c r="L195" s="163">
        <v>54.1584</v>
      </c>
      <c r="M195" s="164" t="s">
        <v>2614</v>
      </c>
      <c r="N195" s="164" t="s">
        <v>492</v>
      </c>
      <c r="O195" s="164"/>
    </row>
    <row r="196" spans="1:15" ht="38.25">
      <c r="A196" s="66">
        <v>191</v>
      </c>
      <c r="B196" s="71" t="s">
        <v>4281</v>
      </c>
      <c r="C196" s="68">
        <v>1</v>
      </c>
      <c r="D196" s="69" t="s">
        <v>581</v>
      </c>
      <c r="E196" s="70">
        <v>2</v>
      </c>
      <c r="F196" s="158" t="s">
        <v>493</v>
      </c>
      <c r="G196" s="159" t="s">
        <v>535</v>
      </c>
      <c r="H196" s="158">
        <v>10</v>
      </c>
      <c r="I196" s="160" t="s">
        <v>376</v>
      </c>
      <c r="J196" s="161">
        <v>84.064</v>
      </c>
      <c r="K196" s="162">
        <v>1.8</v>
      </c>
      <c r="L196" s="163">
        <v>151.3152</v>
      </c>
      <c r="M196" s="164" t="s">
        <v>390</v>
      </c>
      <c r="N196" s="164" t="s">
        <v>494</v>
      </c>
      <c r="O196" s="164"/>
    </row>
    <row r="197" spans="1:15" ht="25.5">
      <c r="A197" s="66">
        <v>192</v>
      </c>
      <c r="B197" s="71" t="s">
        <v>575</v>
      </c>
      <c r="C197" s="68">
        <v>1</v>
      </c>
      <c r="D197" s="69" t="s">
        <v>666</v>
      </c>
      <c r="E197" s="70">
        <v>8</v>
      </c>
      <c r="F197" s="158" t="s">
        <v>495</v>
      </c>
      <c r="G197" s="159" t="s">
        <v>535</v>
      </c>
      <c r="H197" s="158">
        <v>1</v>
      </c>
      <c r="I197" s="160" t="s">
        <v>378</v>
      </c>
      <c r="J197" s="161">
        <v>7.6535</v>
      </c>
      <c r="K197" s="162">
        <v>123</v>
      </c>
      <c r="L197" s="163">
        <v>941.3805</v>
      </c>
      <c r="M197" s="164" t="s">
        <v>2624</v>
      </c>
      <c r="N197" s="164" t="s">
        <v>496</v>
      </c>
      <c r="O197" s="164"/>
    </row>
    <row r="198" spans="1:15" ht="25.5">
      <c r="A198" s="66">
        <v>193</v>
      </c>
      <c r="B198" s="71" t="s">
        <v>4282</v>
      </c>
      <c r="C198" s="68">
        <v>1</v>
      </c>
      <c r="D198" s="69" t="s">
        <v>665</v>
      </c>
      <c r="E198" s="70">
        <v>18</v>
      </c>
      <c r="F198" s="158" t="s">
        <v>497</v>
      </c>
      <c r="G198" s="159" t="s">
        <v>535</v>
      </c>
      <c r="H198" s="158">
        <v>1</v>
      </c>
      <c r="I198" s="160" t="s">
        <v>378</v>
      </c>
      <c r="J198" s="161">
        <v>10.787</v>
      </c>
      <c r="K198" s="162">
        <v>37</v>
      </c>
      <c r="L198" s="163">
        <v>399.119</v>
      </c>
      <c r="M198" s="164" t="s">
        <v>498</v>
      </c>
      <c r="N198" s="164" t="s">
        <v>499</v>
      </c>
      <c r="O198" s="164"/>
    </row>
    <row r="199" spans="1:15" ht="25.5">
      <c r="A199" s="66">
        <v>194</v>
      </c>
      <c r="B199" s="71" t="s">
        <v>3641</v>
      </c>
      <c r="C199" s="68">
        <v>15</v>
      </c>
      <c r="D199" s="69" t="s">
        <v>668</v>
      </c>
      <c r="E199" s="70">
        <v>123</v>
      </c>
      <c r="F199" s="158" t="s">
        <v>500</v>
      </c>
      <c r="G199" s="159" t="s">
        <v>535</v>
      </c>
      <c r="H199" s="158">
        <v>1</v>
      </c>
      <c r="I199" s="160" t="s">
        <v>378</v>
      </c>
      <c r="J199" s="161">
        <v>3.7264</v>
      </c>
      <c r="K199" s="162">
        <v>75</v>
      </c>
      <c r="L199" s="163">
        <v>279.48</v>
      </c>
      <c r="M199" s="164" t="s">
        <v>498</v>
      </c>
      <c r="N199" s="164" t="s">
        <v>501</v>
      </c>
      <c r="O199" s="164"/>
    </row>
    <row r="200" spans="1:15" ht="25.5">
      <c r="A200" s="66">
        <v>195</v>
      </c>
      <c r="B200" s="71" t="s">
        <v>3642</v>
      </c>
      <c r="C200" s="68">
        <v>100</v>
      </c>
      <c r="D200" s="69" t="s">
        <v>668</v>
      </c>
      <c r="E200" s="70">
        <v>37</v>
      </c>
      <c r="F200" s="158">
        <v>54830</v>
      </c>
      <c r="G200" s="159" t="s">
        <v>2199</v>
      </c>
      <c r="H200" s="158">
        <v>1</v>
      </c>
      <c r="I200" s="160" t="s">
        <v>367</v>
      </c>
      <c r="J200" s="161">
        <v>0.19</v>
      </c>
      <c r="K200" s="162">
        <v>60</v>
      </c>
      <c r="L200" s="163">
        <v>11.4</v>
      </c>
      <c r="M200" s="164" t="s">
        <v>3961</v>
      </c>
      <c r="N200" s="164" t="s">
        <v>402</v>
      </c>
      <c r="O200" s="164"/>
    </row>
    <row r="201" spans="1:15" ht="25.5">
      <c r="A201" s="66">
        <v>196</v>
      </c>
      <c r="B201" s="71" t="s">
        <v>3643</v>
      </c>
      <c r="C201" s="68">
        <v>10</v>
      </c>
      <c r="D201" s="69" t="s">
        <v>668</v>
      </c>
      <c r="E201" s="70">
        <v>75</v>
      </c>
      <c r="F201" s="158">
        <v>265132</v>
      </c>
      <c r="G201" s="159" t="s">
        <v>2199</v>
      </c>
      <c r="H201" s="158">
        <v>1</v>
      </c>
      <c r="I201" s="160" t="s">
        <v>367</v>
      </c>
      <c r="J201" s="161">
        <v>21.1827</v>
      </c>
      <c r="K201" s="162">
        <v>10</v>
      </c>
      <c r="L201" s="163">
        <v>211.827</v>
      </c>
      <c r="M201" s="164" t="s">
        <v>2614</v>
      </c>
      <c r="N201" s="164" t="s">
        <v>502</v>
      </c>
      <c r="O201" s="164"/>
    </row>
    <row r="202" spans="1:15" ht="25.5">
      <c r="A202" s="66">
        <v>197</v>
      </c>
      <c r="B202" s="67" t="s">
        <v>4283</v>
      </c>
      <c r="C202" s="68">
        <v>1</v>
      </c>
      <c r="D202" s="69" t="s">
        <v>665</v>
      </c>
      <c r="E202" s="70">
        <v>60</v>
      </c>
      <c r="F202" s="158">
        <v>66000852</v>
      </c>
      <c r="G202" s="159" t="s">
        <v>536</v>
      </c>
      <c r="H202" s="158">
        <v>1</v>
      </c>
      <c r="I202" s="160" t="s">
        <v>1966</v>
      </c>
      <c r="J202" s="161">
        <v>34.0809</v>
      </c>
      <c r="K202" s="162">
        <v>1</v>
      </c>
      <c r="L202" s="163">
        <v>34.0809</v>
      </c>
      <c r="M202" s="164" t="s">
        <v>2599</v>
      </c>
      <c r="N202" s="164" t="s">
        <v>503</v>
      </c>
      <c r="O202" s="164"/>
    </row>
    <row r="203" spans="1:15" ht="12.75">
      <c r="A203" s="66">
        <v>198</v>
      </c>
      <c r="B203" s="67" t="s">
        <v>4284</v>
      </c>
      <c r="C203" s="68">
        <v>1</v>
      </c>
      <c r="D203" s="69" t="s">
        <v>665</v>
      </c>
      <c r="E203" s="70">
        <v>10</v>
      </c>
      <c r="F203" s="158">
        <v>120222515</v>
      </c>
      <c r="G203" s="159" t="s">
        <v>2199</v>
      </c>
      <c r="H203" s="158">
        <v>1</v>
      </c>
      <c r="I203" s="160" t="s">
        <v>1899</v>
      </c>
      <c r="J203" s="161">
        <v>10.2866</v>
      </c>
      <c r="K203" s="162">
        <v>15</v>
      </c>
      <c r="L203" s="163">
        <v>154.299</v>
      </c>
      <c r="M203" s="164" t="s">
        <v>2625</v>
      </c>
      <c r="N203" s="164" t="s">
        <v>504</v>
      </c>
      <c r="O203" s="164"/>
    </row>
    <row r="204" spans="1:15" ht="25.5">
      <c r="A204" s="66">
        <v>199</v>
      </c>
      <c r="B204" s="67" t="s">
        <v>3644</v>
      </c>
      <c r="C204" s="68">
        <v>50</v>
      </c>
      <c r="D204" s="69" t="s">
        <v>668</v>
      </c>
      <c r="E204" s="70">
        <v>1</v>
      </c>
      <c r="F204" s="158" t="s">
        <v>505</v>
      </c>
      <c r="G204" s="159" t="s">
        <v>2199</v>
      </c>
      <c r="H204" s="158">
        <v>1</v>
      </c>
      <c r="I204" s="160" t="s">
        <v>367</v>
      </c>
      <c r="J204" s="161">
        <v>5.3773</v>
      </c>
      <c r="K204" s="162">
        <v>15</v>
      </c>
      <c r="L204" s="163">
        <v>80.6595</v>
      </c>
      <c r="M204" s="164" t="s">
        <v>2626</v>
      </c>
      <c r="N204" s="164" t="s">
        <v>506</v>
      </c>
      <c r="O204" s="164"/>
    </row>
    <row r="205" spans="1:15" ht="22.5">
      <c r="A205" s="66">
        <v>200</v>
      </c>
      <c r="B205" s="67" t="s">
        <v>1575</v>
      </c>
      <c r="C205" s="68">
        <v>1</v>
      </c>
      <c r="D205" s="73" t="s">
        <v>581</v>
      </c>
      <c r="E205" s="70">
        <v>15</v>
      </c>
      <c r="F205" s="158">
        <v>556000</v>
      </c>
      <c r="G205" s="159" t="s">
        <v>2199</v>
      </c>
      <c r="H205" s="158">
        <v>1</v>
      </c>
      <c r="I205" s="160" t="s">
        <v>1899</v>
      </c>
      <c r="J205" s="161">
        <v>11.749</v>
      </c>
      <c r="K205" s="162">
        <v>3</v>
      </c>
      <c r="L205" s="163">
        <v>35.247</v>
      </c>
      <c r="M205" s="164" t="s">
        <v>507</v>
      </c>
      <c r="N205" s="164" t="s">
        <v>508</v>
      </c>
      <c r="O205" s="164"/>
    </row>
    <row r="206" spans="1:15" ht="25.5">
      <c r="A206" s="66">
        <v>201</v>
      </c>
      <c r="B206" s="67" t="s">
        <v>1441</v>
      </c>
      <c r="C206" s="68">
        <v>1</v>
      </c>
      <c r="D206" s="69" t="s">
        <v>665</v>
      </c>
      <c r="E206" s="70">
        <v>15</v>
      </c>
      <c r="F206" s="158">
        <v>1069128</v>
      </c>
      <c r="G206" s="159" t="s">
        <v>535</v>
      </c>
      <c r="H206" s="158">
        <v>1</v>
      </c>
      <c r="I206" s="160" t="s">
        <v>378</v>
      </c>
      <c r="J206" s="161">
        <v>43.1234</v>
      </c>
      <c r="K206" s="162">
        <v>13</v>
      </c>
      <c r="L206" s="163">
        <v>560.6042</v>
      </c>
      <c r="M206" s="164" t="s">
        <v>509</v>
      </c>
      <c r="N206" s="164" t="s">
        <v>510</v>
      </c>
      <c r="O206" s="164"/>
    </row>
    <row r="207" spans="1:15" ht="25.5">
      <c r="A207" s="66">
        <v>202</v>
      </c>
      <c r="B207" s="67" t="s">
        <v>1442</v>
      </c>
      <c r="C207" s="68">
        <v>1</v>
      </c>
      <c r="D207" s="73" t="s">
        <v>581</v>
      </c>
      <c r="E207" s="70">
        <v>3</v>
      </c>
      <c r="F207" s="158">
        <v>1069152</v>
      </c>
      <c r="G207" s="159" t="s">
        <v>535</v>
      </c>
      <c r="H207" s="158">
        <v>1</v>
      </c>
      <c r="I207" s="160" t="s">
        <v>378</v>
      </c>
      <c r="J207" s="161">
        <v>30.8441</v>
      </c>
      <c r="K207" s="162">
        <v>1</v>
      </c>
      <c r="L207" s="163">
        <v>30.8441</v>
      </c>
      <c r="M207" s="164" t="s">
        <v>509</v>
      </c>
      <c r="N207" s="164" t="s">
        <v>511</v>
      </c>
      <c r="O207" s="164"/>
    </row>
    <row r="208" spans="1:15" ht="27">
      <c r="A208" s="66">
        <v>203</v>
      </c>
      <c r="B208" s="67" t="s">
        <v>3645</v>
      </c>
      <c r="C208" s="68">
        <v>12</v>
      </c>
      <c r="D208" s="73" t="s">
        <v>668</v>
      </c>
      <c r="E208" s="70">
        <v>13</v>
      </c>
      <c r="F208" s="158">
        <v>11218001</v>
      </c>
      <c r="G208" s="159" t="s">
        <v>535</v>
      </c>
      <c r="H208" s="158">
        <v>200</v>
      </c>
      <c r="I208" s="160" t="s">
        <v>376</v>
      </c>
      <c r="J208" s="161">
        <v>1.94</v>
      </c>
      <c r="K208" s="162">
        <v>0.75</v>
      </c>
      <c r="L208" s="163">
        <v>1.455</v>
      </c>
      <c r="M208" s="164" t="s">
        <v>512</v>
      </c>
      <c r="N208" s="164" t="s">
        <v>513</v>
      </c>
      <c r="O208" s="164"/>
    </row>
    <row r="209" spans="1:15" ht="25.5">
      <c r="A209" s="66">
        <v>204</v>
      </c>
      <c r="B209" s="67" t="s">
        <v>3646</v>
      </c>
      <c r="C209" s="68">
        <v>12</v>
      </c>
      <c r="D209" s="69" t="s">
        <v>668</v>
      </c>
      <c r="E209" s="70">
        <v>1</v>
      </c>
      <c r="F209" s="158" t="s">
        <v>514</v>
      </c>
      <c r="G209" s="159" t="s">
        <v>535</v>
      </c>
      <c r="H209" s="158">
        <v>50</v>
      </c>
      <c r="I209" s="160" t="s">
        <v>374</v>
      </c>
      <c r="J209" s="161">
        <v>1.505</v>
      </c>
      <c r="K209" s="162">
        <v>4</v>
      </c>
      <c r="L209" s="163">
        <v>6.02</v>
      </c>
      <c r="M209" s="164" t="s">
        <v>429</v>
      </c>
      <c r="N209" s="164" t="s">
        <v>515</v>
      </c>
      <c r="O209" s="164"/>
    </row>
    <row r="210" spans="1:15" ht="25.5">
      <c r="A210" s="66">
        <v>205</v>
      </c>
      <c r="B210" s="71" t="s">
        <v>576</v>
      </c>
      <c r="C210" s="68">
        <v>1</v>
      </c>
      <c r="D210" s="69" t="s">
        <v>665</v>
      </c>
      <c r="E210" s="70">
        <v>150</v>
      </c>
      <c r="F210" s="158" t="s">
        <v>516</v>
      </c>
      <c r="G210" s="159" t="s">
        <v>535</v>
      </c>
      <c r="H210" s="158">
        <v>1</v>
      </c>
      <c r="I210" s="160" t="s">
        <v>378</v>
      </c>
      <c r="J210" s="161">
        <v>2.3897</v>
      </c>
      <c r="K210" s="162">
        <v>135</v>
      </c>
      <c r="L210" s="163">
        <v>322.60949999999997</v>
      </c>
      <c r="M210" s="164" t="s">
        <v>429</v>
      </c>
      <c r="N210" s="164" t="s">
        <v>517</v>
      </c>
      <c r="O210" s="164"/>
    </row>
    <row r="211" spans="1:15" ht="25.5">
      <c r="A211" s="66">
        <v>206</v>
      </c>
      <c r="B211" s="67" t="s">
        <v>18</v>
      </c>
      <c r="C211" s="68">
        <v>1</v>
      </c>
      <c r="D211" s="73" t="s">
        <v>581</v>
      </c>
      <c r="E211" s="70">
        <v>200</v>
      </c>
      <c r="F211" s="158">
        <v>132301725</v>
      </c>
      <c r="G211" s="159" t="s">
        <v>536</v>
      </c>
      <c r="H211" s="158">
        <v>100</v>
      </c>
      <c r="I211" s="160" t="s">
        <v>1981</v>
      </c>
      <c r="J211" s="161">
        <v>6.27</v>
      </c>
      <c r="K211" s="162">
        <v>24</v>
      </c>
      <c r="L211" s="163">
        <v>150.48</v>
      </c>
      <c r="M211" s="164" t="s">
        <v>518</v>
      </c>
      <c r="N211" s="164" t="s">
        <v>519</v>
      </c>
      <c r="O211" s="164"/>
    </row>
    <row r="212" spans="1:15" ht="25.5">
      <c r="A212" s="66">
        <v>207</v>
      </c>
      <c r="B212" s="71" t="s">
        <v>3648</v>
      </c>
      <c r="C212" s="68">
        <v>50</v>
      </c>
      <c r="D212" s="69" t="s">
        <v>668</v>
      </c>
      <c r="E212" s="70">
        <v>135</v>
      </c>
      <c r="F212" s="158" t="s">
        <v>520</v>
      </c>
      <c r="G212" s="159" t="s">
        <v>535</v>
      </c>
      <c r="H212" s="158">
        <v>3.00003</v>
      </c>
      <c r="I212" s="160" t="s">
        <v>1829</v>
      </c>
      <c r="J212" s="161">
        <v>45.0743</v>
      </c>
      <c r="K212" s="162">
        <v>0.6666600000666659</v>
      </c>
      <c r="L212" s="163">
        <v>30.04923284100492</v>
      </c>
      <c r="M212" s="164" t="s">
        <v>509</v>
      </c>
      <c r="N212" s="164" t="s">
        <v>521</v>
      </c>
      <c r="O212" s="164"/>
    </row>
    <row r="213" spans="1:15" ht="25.5">
      <c r="A213" s="66">
        <v>208</v>
      </c>
      <c r="B213" s="71" t="s">
        <v>577</v>
      </c>
      <c r="C213" s="68">
        <v>1</v>
      </c>
      <c r="D213" s="69" t="s">
        <v>665</v>
      </c>
      <c r="E213" s="70">
        <v>2400</v>
      </c>
      <c r="F213" s="158" t="s">
        <v>522</v>
      </c>
      <c r="G213" s="159" t="s">
        <v>535</v>
      </c>
      <c r="H213" s="158">
        <v>3.00003</v>
      </c>
      <c r="I213" s="160" t="s">
        <v>378</v>
      </c>
      <c r="J213" s="161">
        <v>45.0743</v>
      </c>
      <c r="K213" s="162">
        <v>1.6666500001666649</v>
      </c>
      <c r="L213" s="163">
        <v>75.1230821025123</v>
      </c>
      <c r="M213" s="164" t="s">
        <v>509</v>
      </c>
      <c r="N213" s="164" t="s">
        <v>523</v>
      </c>
      <c r="O213" s="164"/>
    </row>
    <row r="214" spans="1:15" ht="25.5">
      <c r="A214" s="66">
        <v>209</v>
      </c>
      <c r="B214" s="71" t="s">
        <v>3647</v>
      </c>
      <c r="C214" s="68">
        <v>12</v>
      </c>
      <c r="D214" s="69" t="s">
        <v>578</v>
      </c>
      <c r="E214" s="70">
        <v>2</v>
      </c>
      <c r="F214" s="158" t="s">
        <v>524</v>
      </c>
      <c r="G214" s="159" t="s">
        <v>535</v>
      </c>
      <c r="H214" s="158">
        <v>3.00003</v>
      </c>
      <c r="I214" s="160" t="s">
        <v>378</v>
      </c>
      <c r="J214" s="161">
        <v>42.3589</v>
      </c>
      <c r="K214" s="162">
        <v>1.9999800001999979</v>
      </c>
      <c r="L214" s="163">
        <v>84.71695283047168</v>
      </c>
      <c r="M214" s="164" t="s">
        <v>509</v>
      </c>
      <c r="N214" s="164" t="s">
        <v>525</v>
      </c>
      <c r="O214" s="164"/>
    </row>
    <row r="215" spans="1:15" ht="25.5">
      <c r="A215" s="66">
        <v>210</v>
      </c>
      <c r="B215" s="67" t="s">
        <v>3649</v>
      </c>
      <c r="C215" s="68">
        <v>12</v>
      </c>
      <c r="D215" s="69" t="s">
        <v>668</v>
      </c>
      <c r="E215" s="70">
        <v>5</v>
      </c>
      <c r="F215" s="158" t="s">
        <v>526</v>
      </c>
      <c r="G215" s="159" t="s">
        <v>535</v>
      </c>
      <c r="H215" s="158">
        <v>3.00003</v>
      </c>
      <c r="I215" s="160" t="s">
        <v>378</v>
      </c>
      <c r="J215" s="161">
        <v>42.9022</v>
      </c>
      <c r="K215" s="162">
        <v>1.3333200001333319</v>
      </c>
      <c r="L215" s="163">
        <v>57.20236130972023</v>
      </c>
      <c r="M215" s="164" t="s">
        <v>509</v>
      </c>
      <c r="N215" s="164" t="s">
        <v>3238</v>
      </c>
      <c r="O215" s="164"/>
    </row>
    <row r="216" spans="1:15" ht="25.5">
      <c r="A216" s="66">
        <v>211</v>
      </c>
      <c r="B216" s="67" t="s">
        <v>3650</v>
      </c>
      <c r="C216" s="68">
        <v>12</v>
      </c>
      <c r="D216" s="69" t="s">
        <v>668</v>
      </c>
      <c r="E216" s="70">
        <v>6</v>
      </c>
      <c r="F216" s="158" t="s">
        <v>3239</v>
      </c>
      <c r="G216" s="159" t="s">
        <v>535</v>
      </c>
      <c r="H216" s="158">
        <v>3.00003</v>
      </c>
      <c r="I216" s="160" t="s">
        <v>378</v>
      </c>
      <c r="J216" s="161">
        <v>50.5049</v>
      </c>
      <c r="K216" s="162">
        <v>1.3333200001333319</v>
      </c>
      <c r="L216" s="163">
        <v>67.33919327473392</v>
      </c>
      <c r="M216" s="164" t="s">
        <v>3240</v>
      </c>
      <c r="N216" s="164" t="s">
        <v>3241</v>
      </c>
      <c r="O216" s="164"/>
    </row>
    <row r="217" spans="1:15" ht="25.5">
      <c r="A217" s="66">
        <v>212</v>
      </c>
      <c r="B217" s="67" t="s">
        <v>3651</v>
      </c>
      <c r="C217" s="68">
        <v>12</v>
      </c>
      <c r="D217" s="69" t="s">
        <v>668</v>
      </c>
      <c r="E217" s="70">
        <v>4</v>
      </c>
      <c r="F217" s="158">
        <v>2220</v>
      </c>
      <c r="G217" s="159" t="s">
        <v>535</v>
      </c>
      <c r="H217" s="158">
        <v>100</v>
      </c>
      <c r="I217" s="160" t="s">
        <v>376</v>
      </c>
      <c r="J217" s="161">
        <v>25.27</v>
      </c>
      <c r="K217" s="162">
        <v>0.39</v>
      </c>
      <c r="L217" s="163">
        <v>9.8553</v>
      </c>
      <c r="M217" s="164" t="s">
        <v>3242</v>
      </c>
      <c r="N217" s="164" t="s">
        <v>3243</v>
      </c>
      <c r="O217" s="164"/>
    </row>
    <row r="218" spans="1:15" ht="12.75">
      <c r="A218" s="66">
        <v>213</v>
      </c>
      <c r="B218" s="67" t="s">
        <v>3652</v>
      </c>
      <c r="C218" s="68">
        <v>12</v>
      </c>
      <c r="D218" s="69" t="s">
        <v>668</v>
      </c>
      <c r="E218" s="70">
        <v>4</v>
      </c>
      <c r="F218" s="158">
        <v>2922</v>
      </c>
      <c r="G218" s="159" t="s">
        <v>2199</v>
      </c>
      <c r="H218" s="158">
        <v>1</v>
      </c>
      <c r="I218" s="160" t="s">
        <v>1842</v>
      </c>
      <c r="J218" s="161">
        <v>4.8665</v>
      </c>
      <c r="K218" s="162">
        <v>4</v>
      </c>
      <c r="L218" s="163">
        <v>19.466</v>
      </c>
      <c r="M218" s="164" t="s">
        <v>2629</v>
      </c>
      <c r="N218" s="164" t="s">
        <v>3244</v>
      </c>
      <c r="O218" s="164"/>
    </row>
    <row r="219" spans="1:15" ht="25.5">
      <c r="A219" s="66">
        <v>214</v>
      </c>
      <c r="B219" s="67" t="s">
        <v>3653</v>
      </c>
      <c r="C219" s="68">
        <v>100</v>
      </c>
      <c r="D219" s="73" t="s">
        <v>665</v>
      </c>
      <c r="E219" s="70">
        <v>39</v>
      </c>
      <c r="F219" s="158">
        <v>106638</v>
      </c>
      <c r="G219" s="159" t="s">
        <v>2199</v>
      </c>
      <c r="H219" s="158">
        <v>1</v>
      </c>
      <c r="I219" s="160" t="s">
        <v>367</v>
      </c>
      <c r="J219" s="161">
        <v>1.65</v>
      </c>
      <c r="K219" s="162">
        <v>84</v>
      </c>
      <c r="L219" s="163">
        <v>138.6</v>
      </c>
      <c r="M219" s="164" t="s">
        <v>2630</v>
      </c>
      <c r="N219" s="164" t="s">
        <v>3245</v>
      </c>
      <c r="O219" s="164"/>
    </row>
    <row r="220" spans="1:15" ht="12.75">
      <c r="A220" s="66">
        <v>215</v>
      </c>
      <c r="B220" s="71" t="s">
        <v>3654</v>
      </c>
      <c r="C220" s="68">
        <v>1</v>
      </c>
      <c r="D220" s="69" t="s">
        <v>567</v>
      </c>
      <c r="E220" s="70">
        <v>4</v>
      </c>
      <c r="F220" s="158">
        <v>52</v>
      </c>
      <c r="G220" s="159" t="s">
        <v>2199</v>
      </c>
      <c r="H220" s="158">
        <v>1</v>
      </c>
      <c r="I220" s="160" t="s">
        <v>367</v>
      </c>
      <c r="J220" s="161">
        <v>72.8</v>
      </c>
      <c r="K220" s="162">
        <v>5</v>
      </c>
      <c r="L220" s="163">
        <v>364</v>
      </c>
      <c r="M220" s="164" t="s">
        <v>3246</v>
      </c>
      <c r="N220" s="164" t="s">
        <v>3247</v>
      </c>
      <c r="O220" s="164"/>
    </row>
    <row r="221" spans="1:15" ht="25.5">
      <c r="A221" s="66">
        <v>216</v>
      </c>
      <c r="B221" s="71" t="s">
        <v>579</v>
      </c>
      <c r="C221" s="68">
        <v>1</v>
      </c>
      <c r="D221" s="69" t="s">
        <v>665</v>
      </c>
      <c r="E221" s="70">
        <v>84</v>
      </c>
      <c r="F221" s="158">
        <v>52.025</v>
      </c>
      <c r="G221" s="159" t="s">
        <v>2199</v>
      </c>
      <c r="H221" s="158">
        <v>1</v>
      </c>
      <c r="I221" s="160" t="s">
        <v>367</v>
      </c>
      <c r="J221" s="161">
        <v>3.72</v>
      </c>
      <c r="K221" s="162">
        <v>10</v>
      </c>
      <c r="L221" s="163">
        <v>37.2</v>
      </c>
      <c r="M221" s="164" t="s">
        <v>3246</v>
      </c>
      <c r="N221" s="164" t="s">
        <v>3248</v>
      </c>
      <c r="O221" s="164"/>
    </row>
    <row r="222" spans="1:15" ht="22.5">
      <c r="A222" s="66">
        <v>217</v>
      </c>
      <c r="B222" s="74" t="s">
        <v>1443</v>
      </c>
      <c r="C222" s="68">
        <v>1</v>
      </c>
      <c r="D222" s="69" t="s">
        <v>665</v>
      </c>
      <c r="E222" s="70">
        <v>5</v>
      </c>
      <c r="F222" s="158">
        <v>53</v>
      </c>
      <c r="G222" s="159" t="s">
        <v>2199</v>
      </c>
      <c r="H222" s="158">
        <v>1</v>
      </c>
      <c r="I222" s="160" t="s">
        <v>367</v>
      </c>
      <c r="J222" s="161">
        <v>78.22</v>
      </c>
      <c r="K222" s="162">
        <v>10</v>
      </c>
      <c r="L222" s="163">
        <v>782.2</v>
      </c>
      <c r="M222" s="164" t="s">
        <v>3246</v>
      </c>
      <c r="N222" s="164" t="s">
        <v>3249</v>
      </c>
      <c r="O222" s="164"/>
    </row>
    <row r="223" spans="1:15" ht="25.5">
      <c r="A223" s="66">
        <v>220</v>
      </c>
      <c r="B223" s="71" t="s">
        <v>4285</v>
      </c>
      <c r="C223" s="68">
        <v>1</v>
      </c>
      <c r="D223" s="69" t="s">
        <v>665</v>
      </c>
      <c r="E223" s="70">
        <v>28</v>
      </c>
      <c r="F223" s="158">
        <v>10403</v>
      </c>
      <c r="G223" s="159" t="s">
        <v>2199</v>
      </c>
      <c r="H223" s="158">
        <v>1</v>
      </c>
      <c r="I223" s="160" t="s">
        <v>367</v>
      </c>
      <c r="J223" s="161">
        <v>0.4096</v>
      </c>
      <c r="K223" s="162">
        <v>28</v>
      </c>
      <c r="L223" s="163">
        <v>11.4688</v>
      </c>
      <c r="M223" s="164" t="s">
        <v>528</v>
      </c>
      <c r="N223" s="164" t="s">
        <v>3250</v>
      </c>
      <c r="O223" s="164"/>
    </row>
    <row r="224" spans="1:15" ht="25.5">
      <c r="A224" s="66">
        <v>221</v>
      </c>
      <c r="B224" s="71" t="s">
        <v>4286</v>
      </c>
      <c r="C224" s="68">
        <v>1</v>
      </c>
      <c r="D224" s="69" t="s">
        <v>665</v>
      </c>
      <c r="E224" s="70">
        <v>10</v>
      </c>
      <c r="F224" s="158" t="s">
        <v>3251</v>
      </c>
      <c r="G224" s="159" t="s">
        <v>2199</v>
      </c>
      <c r="H224" s="158">
        <v>1</v>
      </c>
      <c r="I224" s="160" t="s">
        <v>367</v>
      </c>
      <c r="J224" s="161">
        <v>102.2817</v>
      </c>
      <c r="K224" s="162">
        <v>10</v>
      </c>
      <c r="L224" s="163">
        <v>1022.817</v>
      </c>
      <c r="M224" s="164" t="s">
        <v>2596</v>
      </c>
      <c r="N224" s="164" t="s">
        <v>3252</v>
      </c>
      <c r="O224" s="164"/>
    </row>
    <row r="225" spans="1:15" ht="25.5">
      <c r="A225" s="66">
        <v>222</v>
      </c>
      <c r="B225" s="71" t="s">
        <v>580</v>
      </c>
      <c r="C225" s="68">
        <v>1</v>
      </c>
      <c r="D225" s="69" t="s">
        <v>665</v>
      </c>
      <c r="E225" s="70">
        <v>160</v>
      </c>
      <c r="F225" s="158" t="s">
        <v>3253</v>
      </c>
      <c r="G225" s="159" t="s">
        <v>2199</v>
      </c>
      <c r="H225" s="158">
        <v>1</v>
      </c>
      <c r="I225" s="160" t="s">
        <v>367</v>
      </c>
      <c r="J225" s="161">
        <v>1.9384</v>
      </c>
      <c r="K225" s="162">
        <v>160</v>
      </c>
      <c r="L225" s="163">
        <v>310.144</v>
      </c>
      <c r="M225" s="164" t="s">
        <v>2614</v>
      </c>
      <c r="N225" s="164" t="s">
        <v>3254</v>
      </c>
      <c r="O225" s="164"/>
    </row>
    <row r="226" spans="1:15" ht="25.5">
      <c r="A226" s="66">
        <v>223</v>
      </c>
      <c r="B226" s="67" t="s">
        <v>3655</v>
      </c>
      <c r="C226" s="68">
        <v>500</v>
      </c>
      <c r="D226" s="69" t="s">
        <v>668</v>
      </c>
      <c r="E226" s="70">
        <v>103</v>
      </c>
      <c r="F226" s="158">
        <v>120148099</v>
      </c>
      <c r="G226" s="159" t="s">
        <v>535</v>
      </c>
      <c r="H226" s="158">
        <v>1</v>
      </c>
      <c r="I226" s="160" t="s">
        <v>378</v>
      </c>
      <c r="J226" s="161">
        <v>23.2849</v>
      </c>
      <c r="K226" s="162">
        <v>103</v>
      </c>
      <c r="L226" s="163">
        <v>2398.3447</v>
      </c>
      <c r="M226" s="164" t="s">
        <v>3255</v>
      </c>
      <c r="N226" s="164" t="s">
        <v>3256</v>
      </c>
      <c r="O226" s="164"/>
    </row>
    <row r="227" spans="1:15" ht="25.5">
      <c r="A227" s="66">
        <v>224</v>
      </c>
      <c r="B227" s="67" t="s">
        <v>3656</v>
      </c>
      <c r="C227" s="68">
        <v>500</v>
      </c>
      <c r="D227" s="69" t="s">
        <v>668</v>
      </c>
      <c r="E227" s="70">
        <v>110</v>
      </c>
      <c r="F227" s="158">
        <v>120314398</v>
      </c>
      <c r="G227" s="159" t="s">
        <v>2200</v>
      </c>
      <c r="H227" s="158">
        <v>1</v>
      </c>
      <c r="I227" s="160" t="s">
        <v>1962</v>
      </c>
      <c r="J227" s="161">
        <v>23.2849</v>
      </c>
      <c r="K227" s="162">
        <v>110</v>
      </c>
      <c r="L227" s="163">
        <v>2561.339</v>
      </c>
      <c r="M227" s="164" t="s">
        <v>3255</v>
      </c>
      <c r="N227" s="164" t="s">
        <v>3257</v>
      </c>
      <c r="O227" s="164"/>
    </row>
    <row r="228" spans="1:15" ht="25.5">
      <c r="A228" s="66">
        <v>225</v>
      </c>
      <c r="B228" s="67" t="s">
        <v>1444</v>
      </c>
      <c r="C228" s="68">
        <v>25</v>
      </c>
      <c r="D228" s="69" t="s">
        <v>668</v>
      </c>
      <c r="E228" s="70">
        <v>4</v>
      </c>
      <c r="F228" s="158" t="s">
        <v>1965</v>
      </c>
      <c r="G228" s="159" t="s">
        <v>536</v>
      </c>
      <c r="H228" s="158">
        <v>1</v>
      </c>
      <c r="I228" s="160" t="s">
        <v>1966</v>
      </c>
      <c r="J228" s="161">
        <v>16.65</v>
      </c>
      <c r="K228" s="162">
        <v>4</v>
      </c>
      <c r="L228" s="163">
        <v>66.6</v>
      </c>
      <c r="M228" s="164" t="s">
        <v>1967</v>
      </c>
      <c r="N228" s="164" t="s">
        <v>1968</v>
      </c>
      <c r="O228" s="164"/>
    </row>
    <row r="229" spans="1:15" ht="25.5">
      <c r="A229" s="66">
        <v>226</v>
      </c>
      <c r="B229" s="67" t="s">
        <v>1433</v>
      </c>
      <c r="C229" s="68">
        <v>1</v>
      </c>
      <c r="D229" s="73" t="s">
        <v>665</v>
      </c>
      <c r="E229" s="70">
        <v>10</v>
      </c>
      <c r="F229" s="158">
        <v>112865275</v>
      </c>
      <c r="G229" s="159" t="s">
        <v>2199</v>
      </c>
      <c r="H229" s="158">
        <v>1</v>
      </c>
      <c r="I229" s="160" t="s">
        <v>367</v>
      </c>
      <c r="J229" s="161">
        <v>11.7161</v>
      </c>
      <c r="K229" s="162">
        <v>10</v>
      </c>
      <c r="L229" s="163">
        <v>117.161</v>
      </c>
      <c r="M229" s="164" t="s">
        <v>2631</v>
      </c>
      <c r="N229" s="164" t="s">
        <v>3258</v>
      </c>
      <c r="O229" s="164"/>
    </row>
    <row r="230" spans="1:15" ht="25.5">
      <c r="A230" s="66">
        <v>227</v>
      </c>
      <c r="B230" s="67" t="s">
        <v>1434</v>
      </c>
      <c r="C230" s="68">
        <v>1</v>
      </c>
      <c r="D230" s="73" t="s">
        <v>665</v>
      </c>
      <c r="E230" s="70">
        <v>50</v>
      </c>
      <c r="F230" s="158">
        <v>2550</v>
      </c>
      <c r="G230" s="159" t="s">
        <v>2199</v>
      </c>
      <c r="H230" s="158">
        <v>1</v>
      </c>
      <c r="I230" s="160" t="s">
        <v>367</v>
      </c>
      <c r="J230" s="161">
        <v>4.922</v>
      </c>
      <c r="K230" s="162">
        <v>50</v>
      </c>
      <c r="L230" s="163">
        <v>246.1</v>
      </c>
      <c r="M230" s="164" t="s">
        <v>3242</v>
      </c>
      <c r="N230" s="164" t="s">
        <v>3259</v>
      </c>
      <c r="O230" s="164"/>
    </row>
    <row r="231" spans="1:15" ht="25.5">
      <c r="A231" s="66">
        <v>228</v>
      </c>
      <c r="B231" s="71" t="s">
        <v>3657</v>
      </c>
      <c r="C231" s="68">
        <v>10</v>
      </c>
      <c r="D231" s="69" t="s">
        <v>567</v>
      </c>
      <c r="E231" s="70">
        <v>52</v>
      </c>
      <c r="F231" s="158">
        <v>51101</v>
      </c>
      <c r="G231" s="159" t="s">
        <v>536</v>
      </c>
      <c r="H231" s="158">
        <v>1</v>
      </c>
      <c r="I231" s="160" t="s">
        <v>1932</v>
      </c>
      <c r="J231" s="161">
        <v>1.0914</v>
      </c>
      <c r="K231" s="162">
        <v>52</v>
      </c>
      <c r="L231" s="163">
        <v>56.75279999999999</v>
      </c>
      <c r="M231" s="164" t="s">
        <v>528</v>
      </c>
      <c r="N231" s="164" t="s">
        <v>3260</v>
      </c>
      <c r="O231" s="164"/>
    </row>
    <row r="232" spans="1:15" ht="25.5">
      <c r="A232" s="66">
        <v>229</v>
      </c>
      <c r="B232" s="67" t="s">
        <v>4287</v>
      </c>
      <c r="C232" s="68">
        <v>1</v>
      </c>
      <c r="D232" s="69" t="s">
        <v>665</v>
      </c>
      <c r="E232" s="70">
        <v>23</v>
      </c>
      <c r="F232" s="158" t="s">
        <v>3261</v>
      </c>
      <c r="G232" s="159" t="s">
        <v>2199</v>
      </c>
      <c r="H232" s="158">
        <v>1</v>
      </c>
      <c r="I232" s="160" t="s">
        <v>367</v>
      </c>
      <c r="J232" s="161">
        <v>4.2466</v>
      </c>
      <c r="K232" s="162">
        <v>23</v>
      </c>
      <c r="L232" s="163">
        <v>97.6718</v>
      </c>
      <c r="M232" s="164" t="s">
        <v>368</v>
      </c>
      <c r="N232" s="164" t="s">
        <v>3262</v>
      </c>
      <c r="O232" s="164"/>
    </row>
    <row r="233" spans="1:15" ht="25.5">
      <c r="A233" s="66">
        <v>230</v>
      </c>
      <c r="B233" s="67" t="s">
        <v>4288</v>
      </c>
      <c r="C233" s="68">
        <v>1</v>
      </c>
      <c r="D233" s="69" t="s">
        <v>665</v>
      </c>
      <c r="E233" s="70">
        <v>60</v>
      </c>
      <c r="F233" s="158" t="s">
        <v>3263</v>
      </c>
      <c r="G233" s="159" t="s">
        <v>2199</v>
      </c>
      <c r="H233" s="158">
        <v>1</v>
      </c>
      <c r="I233" s="160" t="s">
        <v>367</v>
      </c>
      <c r="J233" s="161">
        <v>5.4028</v>
      </c>
      <c r="K233" s="162">
        <v>60</v>
      </c>
      <c r="L233" s="163">
        <v>324.168</v>
      </c>
      <c r="M233" s="164" t="s">
        <v>368</v>
      </c>
      <c r="N233" s="164" t="s">
        <v>3264</v>
      </c>
      <c r="O233" s="164"/>
    </row>
    <row r="234" spans="1:15" ht="25.5">
      <c r="A234" s="66">
        <v>231</v>
      </c>
      <c r="B234" s="67" t="s">
        <v>1435</v>
      </c>
      <c r="C234" s="68">
        <v>1</v>
      </c>
      <c r="D234" s="69" t="s">
        <v>665</v>
      </c>
      <c r="E234" s="70">
        <v>137</v>
      </c>
      <c r="F234" s="158" t="s">
        <v>3265</v>
      </c>
      <c r="G234" s="159" t="s">
        <v>2199</v>
      </c>
      <c r="H234" s="158">
        <v>1</v>
      </c>
      <c r="I234" s="160" t="s">
        <v>367</v>
      </c>
      <c r="J234" s="161">
        <v>2.641</v>
      </c>
      <c r="K234" s="162">
        <v>137</v>
      </c>
      <c r="L234" s="163">
        <v>361.817</v>
      </c>
      <c r="M234" s="164" t="s">
        <v>2081</v>
      </c>
      <c r="N234" s="164" t="s">
        <v>3266</v>
      </c>
      <c r="O234" s="164"/>
    </row>
    <row r="235" spans="1:15" ht="25.5">
      <c r="A235" s="66">
        <v>232</v>
      </c>
      <c r="B235" s="67" t="s">
        <v>14</v>
      </c>
      <c r="C235" s="68">
        <v>1</v>
      </c>
      <c r="D235" s="69" t="s">
        <v>581</v>
      </c>
      <c r="E235" s="70">
        <v>50</v>
      </c>
      <c r="F235" s="158" t="s">
        <v>3267</v>
      </c>
      <c r="G235" s="159" t="s">
        <v>2199</v>
      </c>
      <c r="H235" s="158">
        <v>1</v>
      </c>
      <c r="I235" s="160" t="s">
        <v>1899</v>
      </c>
      <c r="J235" s="161">
        <v>9.2625</v>
      </c>
      <c r="K235" s="162">
        <v>50</v>
      </c>
      <c r="L235" s="163">
        <v>463.125</v>
      </c>
      <c r="M235" s="164" t="s">
        <v>3268</v>
      </c>
      <c r="N235" s="164" t="s">
        <v>3269</v>
      </c>
      <c r="O235" s="164"/>
    </row>
    <row r="236" spans="1:15" ht="25.5">
      <c r="A236" s="66">
        <v>233</v>
      </c>
      <c r="B236" s="71" t="s">
        <v>4289</v>
      </c>
      <c r="C236" s="68">
        <v>1</v>
      </c>
      <c r="D236" s="69" t="s">
        <v>665</v>
      </c>
      <c r="E236" s="70">
        <v>1120</v>
      </c>
      <c r="F236" s="158">
        <v>112852467</v>
      </c>
      <c r="G236" s="159" t="s">
        <v>2199</v>
      </c>
      <c r="H236" s="158">
        <v>1</v>
      </c>
      <c r="I236" s="160" t="s">
        <v>367</v>
      </c>
      <c r="J236" s="161">
        <v>0.882</v>
      </c>
      <c r="K236" s="162">
        <v>1120</v>
      </c>
      <c r="L236" s="163">
        <v>987.84</v>
      </c>
      <c r="M236" s="164" t="s">
        <v>2632</v>
      </c>
      <c r="N236" s="164" t="s">
        <v>3270</v>
      </c>
      <c r="O236" s="164"/>
    </row>
    <row r="237" spans="1:15" ht="38.25">
      <c r="A237" s="66">
        <v>234</v>
      </c>
      <c r="B237" s="71" t="s">
        <v>2783</v>
      </c>
      <c r="C237" s="68">
        <v>100</v>
      </c>
      <c r="D237" s="69" t="s">
        <v>665</v>
      </c>
      <c r="E237" s="70">
        <v>701</v>
      </c>
      <c r="F237" s="158" t="s">
        <v>3271</v>
      </c>
      <c r="G237" s="159" t="s">
        <v>536</v>
      </c>
      <c r="H237" s="158">
        <v>100</v>
      </c>
      <c r="I237" s="160" t="s">
        <v>1981</v>
      </c>
      <c r="J237" s="161">
        <v>5.47</v>
      </c>
      <c r="K237" s="162">
        <v>7.01</v>
      </c>
      <c r="L237" s="163">
        <v>38.344699999999996</v>
      </c>
      <c r="M237" s="164" t="s">
        <v>1870</v>
      </c>
      <c r="N237" s="164" t="s">
        <v>3272</v>
      </c>
      <c r="O237" s="164"/>
    </row>
    <row r="238" spans="1:15" ht="25.5">
      <c r="A238" s="66">
        <v>235</v>
      </c>
      <c r="B238" s="71" t="s">
        <v>2784</v>
      </c>
      <c r="C238" s="68">
        <v>100</v>
      </c>
      <c r="D238" s="69" t="s">
        <v>665</v>
      </c>
      <c r="E238" s="70">
        <v>251</v>
      </c>
      <c r="F238" s="158" t="s">
        <v>3273</v>
      </c>
      <c r="G238" s="159" t="s">
        <v>536</v>
      </c>
      <c r="H238" s="158">
        <v>100</v>
      </c>
      <c r="I238" s="160" t="s">
        <v>1981</v>
      </c>
      <c r="J238" s="161">
        <v>7.61</v>
      </c>
      <c r="K238" s="162">
        <v>2.51</v>
      </c>
      <c r="L238" s="163">
        <v>19.1011</v>
      </c>
      <c r="M238" s="164" t="s">
        <v>2604</v>
      </c>
      <c r="N238" s="164" t="s">
        <v>3274</v>
      </c>
      <c r="O238" s="164"/>
    </row>
    <row r="239" spans="1:15" ht="38.25">
      <c r="A239" s="66">
        <v>236</v>
      </c>
      <c r="B239" s="71" t="s">
        <v>2785</v>
      </c>
      <c r="C239" s="68">
        <v>100</v>
      </c>
      <c r="D239" s="69" t="s">
        <v>665</v>
      </c>
      <c r="E239" s="70">
        <v>306</v>
      </c>
      <c r="F239" s="158" t="s">
        <v>3275</v>
      </c>
      <c r="G239" s="159" t="s">
        <v>536</v>
      </c>
      <c r="H239" s="158">
        <v>100</v>
      </c>
      <c r="I239" s="160" t="s">
        <v>1981</v>
      </c>
      <c r="J239" s="161">
        <v>15.4</v>
      </c>
      <c r="K239" s="162">
        <v>3.06</v>
      </c>
      <c r="L239" s="163">
        <v>47.124</v>
      </c>
      <c r="M239" s="164" t="s">
        <v>1870</v>
      </c>
      <c r="N239" s="164" t="s">
        <v>3276</v>
      </c>
      <c r="O239" s="164"/>
    </row>
    <row r="240" spans="1:15" ht="38.25">
      <c r="A240" s="66">
        <v>237</v>
      </c>
      <c r="B240" s="71" t="s">
        <v>2786</v>
      </c>
      <c r="C240" s="68">
        <v>100</v>
      </c>
      <c r="D240" s="69" t="s">
        <v>665</v>
      </c>
      <c r="E240" s="70">
        <v>216</v>
      </c>
      <c r="F240" s="158" t="s">
        <v>3277</v>
      </c>
      <c r="G240" s="159" t="s">
        <v>536</v>
      </c>
      <c r="H240" s="158">
        <v>100</v>
      </c>
      <c r="I240" s="160" t="s">
        <v>1981</v>
      </c>
      <c r="J240" s="161">
        <v>18.82</v>
      </c>
      <c r="K240" s="162">
        <v>2.16</v>
      </c>
      <c r="L240" s="163">
        <v>40.6512</v>
      </c>
      <c r="M240" s="164" t="s">
        <v>1870</v>
      </c>
      <c r="N240" s="164" t="s">
        <v>3278</v>
      </c>
      <c r="O240" s="164"/>
    </row>
    <row r="241" spans="1:15" ht="38.25">
      <c r="A241" s="66">
        <v>238</v>
      </c>
      <c r="B241" s="67" t="s">
        <v>2787</v>
      </c>
      <c r="C241" s="68">
        <v>40</v>
      </c>
      <c r="D241" s="69" t="s">
        <v>668</v>
      </c>
      <c r="E241" s="70">
        <v>1</v>
      </c>
      <c r="F241" s="158">
        <v>20849</v>
      </c>
      <c r="G241" s="159" t="s">
        <v>2199</v>
      </c>
      <c r="H241" s="158">
        <v>0.025</v>
      </c>
      <c r="I241" s="160" t="s">
        <v>393</v>
      </c>
      <c r="J241" s="161">
        <v>0.0441</v>
      </c>
      <c r="K241" s="162">
        <v>40</v>
      </c>
      <c r="L241" s="163">
        <v>1.764</v>
      </c>
      <c r="M241" s="164" t="s">
        <v>394</v>
      </c>
      <c r="N241" s="164" t="s">
        <v>3279</v>
      </c>
      <c r="O241" s="164"/>
    </row>
    <row r="242" spans="1:15" ht="25.5">
      <c r="A242" s="66">
        <v>239</v>
      </c>
      <c r="B242" s="67" t="s">
        <v>1576</v>
      </c>
      <c r="C242" s="68">
        <v>1</v>
      </c>
      <c r="D242" s="73" t="s">
        <v>581</v>
      </c>
      <c r="E242" s="70">
        <v>50</v>
      </c>
      <c r="F242" s="158" t="s">
        <v>3280</v>
      </c>
      <c r="G242" s="159" t="s">
        <v>536</v>
      </c>
      <c r="H242" s="158">
        <v>100</v>
      </c>
      <c r="I242" s="160" t="s">
        <v>1889</v>
      </c>
      <c r="J242" s="161">
        <v>1.77</v>
      </c>
      <c r="K242" s="162">
        <v>0.5</v>
      </c>
      <c r="L242" s="163">
        <v>0.885</v>
      </c>
      <c r="M242" s="164" t="s">
        <v>458</v>
      </c>
      <c r="N242" s="164" t="s">
        <v>3281</v>
      </c>
      <c r="O242" s="164"/>
    </row>
    <row r="243" spans="1:15" ht="25.5">
      <c r="A243" s="66">
        <v>240</v>
      </c>
      <c r="B243" s="71" t="s">
        <v>582</v>
      </c>
      <c r="C243" s="68">
        <v>1</v>
      </c>
      <c r="D243" s="69" t="s">
        <v>665</v>
      </c>
      <c r="E243" s="70">
        <v>74</v>
      </c>
      <c r="F243" s="158">
        <v>15</v>
      </c>
      <c r="G243" s="159" t="s">
        <v>2199</v>
      </c>
      <c r="H243" s="158">
        <v>1</v>
      </c>
      <c r="I243" s="160" t="s">
        <v>367</v>
      </c>
      <c r="J243" s="161">
        <v>1.302</v>
      </c>
      <c r="K243" s="162">
        <v>74</v>
      </c>
      <c r="L243" s="163">
        <v>96.348</v>
      </c>
      <c r="M243" s="164" t="s">
        <v>2633</v>
      </c>
      <c r="N243" s="164" t="s">
        <v>3282</v>
      </c>
      <c r="O243" s="164"/>
    </row>
    <row r="244" spans="1:15" ht="25.5">
      <c r="A244" s="66">
        <v>241</v>
      </c>
      <c r="B244" s="71" t="s">
        <v>583</v>
      </c>
      <c r="C244" s="68">
        <v>1</v>
      </c>
      <c r="D244" s="69" t="s">
        <v>665</v>
      </c>
      <c r="E244" s="70">
        <v>195</v>
      </c>
      <c r="F244" s="158">
        <v>111400597</v>
      </c>
      <c r="G244" s="159" t="s">
        <v>2199</v>
      </c>
      <c r="H244" s="158">
        <v>1</v>
      </c>
      <c r="I244" s="160" t="s">
        <v>367</v>
      </c>
      <c r="J244" s="161">
        <v>1.0867</v>
      </c>
      <c r="K244" s="162">
        <v>195</v>
      </c>
      <c r="L244" s="163">
        <v>211.9065</v>
      </c>
      <c r="M244" s="164" t="s">
        <v>3283</v>
      </c>
      <c r="N244" s="164" t="s">
        <v>3284</v>
      </c>
      <c r="O244" s="164"/>
    </row>
    <row r="245" spans="1:15" ht="12.75">
      <c r="A245" s="66">
        <v>242</v>
      </c>
      <c r="B245" s="71" t="s">
        <v>584</v>
      </c>
      <c r="C245" s="68">
        <v>1</v>
      </c>
      <c r="D245" s="69" t="s">
        <v>665</v>
      </c>
      <c r="E245" s="70">
        <v>460</v>
      </c>
      <c r="F245" s="158">
        <v>771595006</v>
      </c>
      <c r="G245" s="159" t="s">
        <v>2199</v>
      </c>
      <c r="H245" s="158">
        <v>1</v>
      </c>
      <c r="I245" s="160" t="s">
        <v>367</v>
      </c>
      <c r="J245" s="161">
        <v>0.7106</v>
      </c>
      <c r="K245" s="162">
        <v>460</v>
      </c>
      <c r="L245" s="163">
        <v>326.876</v>
      </c>
      <c r="M245" s="164" t="s">
        <v>2642</v>
      </c>
      <c r="N245" s="164" t="s">
        <v>3285</v>
      </c>
      <c r="O245" s="164"/>
    </row>
    <row r="246" spans="1:15" ht="25.5">
      <c r="A246" s="66">
        <v>243</v>
      </c>
      <c r="B246" s="71" t="s">
        <v>585</v>
      </c>
      <c r="C246" s="68">
        <v>1</v>
      </c>
      <c r="D246" s="69" t="s">
        <v>665</v>
      </c>
      <c r="E246" s="70">
        <v>174</v>
      </c>
      <c r="F246" s="158">
        <v>30</v>
      </c>
      <c r="G246" s="159" t="s">
        <v>2199</v>
      </c>
      <c r="H246" s="158">
        <v>1</v>
      </c>
      <c r="I246" s="160" t="s">
        <v>367</v>
      </c>
      <c r="J246" s="161">
        <v>1.7149</v>
      </c>
      <c r="K246" s="162">
        <v>174</v>
      </c>
      <c r="L246" s="163">
        <v>298.3926</v>
      </c>
      <c r="M246" s="164" t="s">
        <v>2633</v>
      </c>
      <c r="N246" s="164" t="s">
        <v>3286</v>
      </c>
      <c r="O246" s="164"/>
    </row>
    <row r="247" spans="1:15" ht="25.5">
      <c r="A247" s="66">
        <v>244</v>
      </c>
      <c r="B247" s="71" t="s">
        <v>15</v>
      </c>
      <c r="C247" s="68">
        <v>1</v>
      </c>
      <c r="D247" s="69" t="s">
        <v>581</v>
      </c>
      <c r="E247" s="70">
        <v>156</v>
      </c>
      <c r="F247" s="158">
        <v>676376</v>
      </c>
      <c r="G247" s="159" t="s">
        <v>2199</v>
      </c>
      <c r="H247" s="158">
        <v>1</v>
      </c>
      <c r="I247" s="160" t="s">
        <v>1899</v>
      </c>
      <c r="J247" s="161">
        <v>2.76</v>
      </c>
      <c r="K247" s="162">
        <v>156</v>
      </c>
      <c r="L247" s="163">
        <v>430.56</v>
      </c>
      <c r="M247" s="164" t="s">
        <v>3287</v>
      </c>
      <c r="N247" s="164" t="s">
        <v>3288</v>
      </c>
      <c r="O247" s="164"/>
    </row>
    <row r="248" spans="1:15" ht="26.25" thickBot="1">
      <c r="A248" s="66">
        <v>245</v>
      </c>
      <c r="B248" s="71" t="s">
        <v>16</v>
      </c>
      <c r="C248" s="68">
        <v>1</v>
      </c>
      <c r="D248" s="69" t="s">
        <v>665</v>
      </c>
      <c r="E248" s="70">
        <v>115</v>
      </c>
      <c r="F248" s="165">
        <v>676384</v>
      </c>
      <c r="G248" s="166" t="s">
        <v>2199</v>
      </c>
      <c r="H248" s="165">
        <v>1</v>
      </c>
      <c r="I248" s="167" t="s">
        <v>367</v>
      </c>
      <c r="J248" s="168">
        <v>3.745</v>
      </c>
      <c r="K248" s="169">
        <v>115</v>
      </c>
      <c r="L248" s="170">
        <v>430.675</v>
      </c>
      <c r="M248" s="171" t="s">
        <v>3287</v>
      </c>
      <c r="N248" s="171" t="s">
        <v>3289</v>
      </c>
      <c r="O248" s="171"/>
    </row>
    <row r="249" spans="1:15" ht="12.75">
      <c r="A249" s="5"/>
      <c r="B249" s="13" t="s">
        <v>586</v>
      </c>
      <c r="C249" s="13"/>
      <c r="D249" s="14"/>
      <c r="E249" s="15"/>
      <c r="F249" s="172"/>
      <c r="G249" s="173"/>
      <c r="H249" s="172"/>
      <c r="I249" s="173"/>
      <c r="J249" s="174"/>
      <c r="K249" s="172"/>
      <c r="L249" s="175">
        <v>135031.82523994218</v>
      </c>
      <c r="M249" s="176"/>
      <c r="N249" s="176"/>
      <c r="O249" s="176"/>
    </row>
    <row r="250" spans="1:5" ht="12.75">
      <c r="A250" s="3"/>
      <c r="B250" s="3"/>
      <c r="C250" s="3"/>
      <c r="D250" s="11"/>
      <c r="E250" s="12"/>
    </row>
    <row r="251" ht="12.75">
      <c r="E251" s="1" t="s">
        <v>596</v>
      </c>
    </row>
  </sheetData>
  <sheetProtection/>
  <mergeCells count="2">
    <mergeCell ref="A1:E1"/>
    <mergeCell ref="F1:O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G1">
      <selection activeCell="K14" sqref="K14"/>
    </sheetView>
  </sheetViews>
  <sheetFormatPr defaultColWidth="9.00390625" defaultRowHeight="12.75"/>
  <cols>
    <col min="1" max="1" width="4.125" style="1" customWidth="1"/>
    <col min="2" max="2" width="34.75390625" style="1" customWidth="1"/>
    <col min="3" max="3" width="9.25390625" style="1" customWidth="1"/>
    <col min="4" max="4" width="6.25390625" style="2" customWidth="1"/>
    <col min="5" max="5" width="7.125" style="1" customWidth="1"/>
    <col min="6" max="6" width="10.75390625" style="0" customWidth="1"/>
    <col min="7" max="7" width="6.875" style="0" customWidth="1"/>
    <col min="8" max="8" width="5.625" style="0" customWidth="1"/>
    <col min="9" max="9" width="8.75390625" style="0" customWidth="1"/>
    <col min="10" max="10" width="16.00390625" style="0" customWidth="1"/>
    <col min="11" max="11" width="12.75390625" style="0" customWidth="1"/>
    <col min="12" max="12" width="16.75390625" style="0" customWidth="1"/>
    <col min="13" max="14" width="20.75390625" style="0" customWidth="1"/>
    <col min="15" max="15" width="21.25390625" style="0" customWidth="1"/>
  </cols>
  <sheetData>
    <row r="1" spans="1:15" ht="16.5" thickBot="1">
      <c r="A1" s="584" t="s">
        <v>647</v>
      </c>
      <c r="B1" s="585"/>
      <c r="C1" s="585"/>
      <c r="D1" s="585"/>
      <c r="E1" s="586"/>
      <c r="F1" s="594" t="s">
        <v>3173</v>
      </c>
      <c r="G1" s="595"/>
      <c r="H1" s="595"/>
      <c r="I1" s="595"/>
      <c r="J1" s="595"/>
      <c r="K1" s="595"/>
      <c r="L1" s="595"/>
      <c r="M1" s="595"/>
      <c r="N1" s="595"/>
      <c r="O1" s="596"/>
    </row>
    <row r="2" spans="1:15" ht="24" customHeight="1">
      <c r="A2" s="56" t="s">
        <v>648</v>
      </c>
      <c r="B2" s="56"/>
      <c r="C2" s="56" t="s">
        <v>4223</v>
      </c>
      <c r="D2" s="57" t="s">
        <v>649</v>
      </c>
      <c r="E2" s="56"/>
      <c r="F2" s="177" t="s">
        <v>4225</v>
      </c>
      <c r="G2" s="177" t="s">
        <v>650</v>
      </c>
      <c r="H2" s="597" t="s">
        <v>651</v>
      </c>
      <c r="I2" s="598"/>
      <c r="J2" s="178" t="s">
        <v>652</v>
      </c>
      <c r="K2" s="178" t="s">
        <v>653</v>
      </c>
      <c r="L2" s="177" t="s">
        <v>654</v>
      </c>
      <c r="M2" s="179" t="s">
        <v>2139</v>
      </c>
      <c r="N2" s="178" t="s">
        <v>2141</v>
      </c>
      <c r="O2" s="592" t="s">
        <v>2885</v>
      </c>
    </row>
    <row r="3" spans="1:15" ht="24" customHeight="1" thickBot="1">
      <c r="A3" s="58" t="s">
        <v>657</v>
      </c>
      <c r="B3" s="59" t="s">
        <v>658</v>
      </c>
      <c r="C3" s="59" t="s">
        <v>4224</v>
      </c>
      <c r="D3" s="60" t="s">
        <v>659</v>
      </c>
      <c r="E3" s="59" t="s">
        <v>660</v>
      </c>
      <c r="F3" s="180" t="s">
        <v>4226</v>
      </c>
      <c r="G3" s="180" t="s">
        <v>659</v>
      </c>
      <c r="H3" s="599" t="s">
        <v>661</v>
      </c>
      <c r="I3" s="600"/>
      <c r="J3" s="181" t="s">
        <v>662</v>
      </c>
      <c r="K3" s="181" t="s">
        <v>663</v>
      </c>
      <c r="L3" s="180" t="s">
        <v>664</v>
      </c>
      <c r="M3" s="182" t="s">
        <v>2138</v>
      </c>
      <c r="N3" s="182" t="s">
        <v>2140</v>
      </c>
      <c r="O3" s="593"/>
    </row>
    <row r="4" spans="1:15" ht="12.75">
      <c r="A4" s="34">
        <v>1</v>
      </c>
      <c r="B4" s="53" t="s">
        <v>4172</v>
      </c>
      <c r="C4" s="53">
        <v>1</v>
      </c>
      <c r="D4" s="50" t="s">
        <v>4173</v>
      </c>
      <c r="E4" s="22">
        <v>3</v>
      </c>
      <c r="F4" s="183">
        <v>3111555180</v>
      </c>
      <c r="G4" s="184" t="s">
        <v>597</v>
      </c>
      <c r="H4" s="183">
        <v>1</v>
      </c>
      <c r="I4" s="185" t="s">
        <v>3174</v>
      </c>
      <c r="J4" s="184">
        <v>15.67</v>
      </c>
      <c r="K4" s="186">
        <v>3</v>
      </c>
      <c r="L4" s="187">
        <v>47.01</v>
      </c>
      <c r="M4" s="207" t="s">
        <v>3137</v>
      </c>
      <c r="N4" s="208" t="s">
        <v>4172</v>
      </c>
      <c r="O4" s="208"/>
    </row>
    <row r="5" spans="1:15" ht="25.5">
      <c r="A5" s="34">
        <v>2</v>
      </c>
      <c r="B5" s="53" t="s">
        <v>4174</v>
      </c>
      <c r="C5" s="53">
        <v>1</v>
      </c>
      <c r="D5" s="50" t="s">
        <v>4173</v>
      </c>
      <c r="E5" s="22">
        <v>32</v>
      </c>
      <c r="F5" s="183">
        <v>3112888180</v>
      </c>
      <c r="G5" s="184" t="s">
        <v>597</v>
      </c>
      <c r="H5" s="183">
        <v>1</v>
      </c>
      <c r="I5" s="185" t="s">
        <v>3174</v>
      </c>
      <c r="J5" s="184">
        <v>129.3</v>
      </c>
      <c r="K5" s="186">
        <v>32</v>
      </c>
      <c r="L5" s="187">
        <v>4137.6</v>
      </c>
      <c r="M5" s="207" t="s">
        <v>3137</v>
      </c>
      <c r="N5" s="208" t="s">
        <v>3175</v>
      </c>
      <c r="O5" s="208"/>
    </row>
    <row r="6" spans="1:15" ht="25.5">
      <c r="A6" s="34">
        <v>3</v>
      </c>
      <c r="B6" s="53" t="s">
        <v>4175</v>
      </c>
      <c r="C6" s="53">
        <v>1</v>
      </c>
      <c r="D6" s="50" t="s">
        <v>4173</v>
      </c>
      <c r="E6" s="22">
        <v>6</v>
      </c>
      <c r="F6" s="183">
        <v>3110362180</v>
      </c>
      <c r="G6" s="184" t="s">
        <v>597</v>
      </c>
      <c r="H6" s="183">
        <v>1</v>
      </c>
      <c r="I6" s="185" t="s">
        <v>3174</v>
      </c>
      <c r="J6" s="184">
        <v>24.37</v>
      </c>
      <c r="K6" s="186">
        <v>6</v>
      </c>
      <c r="L6" s="187">
        <v>146.22</v>
      </c>
      <c r="M6" s="207" t="s">
        <v>3137</v>
      </c>
      <c r="N6" s="208" t="s">
        <v>3176</v>
      </c>
      <c r="O6" s="208"/>
    </row>
    <row r="7" spans="1:15" ht="26.25" thickBot="1">
      <c r="A7" s="34">
        <v>4</v>
      </c>
      <c r="B7" s="53" t="s">
        <v>4176</v>
      </c>
      <c r="C7" s="53">
        <v>5</v>
      </c>
      <c r="D7" s="50" t="s">
        <v>4173</v>
      </c>
      <c r="E7" s="22">
        <v>5</v>
      </c>
      <c r="F7" s="183">
        <v>3113337035</v>
      </c>
      <c r="G7" s="184" t="s">
        <v>597</v>
      </c>
      <c r="H7" s="183">
        <v>1</v>
      </c>
      <c r="I7" s="185" t="s">
        <v>3174</v>
      </c>
      <c r="J7" s="184">
        <v>28.6</v>
      </c>
      <c r="K7" s="186">
        <v>13</v>
      </c>
      <c r="L7" s="187">
        <v>371.8</v>
      </c>
      <c r="M7" s="207" t="s">
        <v>3137</v>
      </c>
      <c r="N7" s="208" t="s">
        <v>3177</v>
      </c>
      <c r="O7" s="208"/>
    </row>
    <row r="8" spans="1:15" ht="26.25" thickBot="1">
      <c r="A8" s="25"/>
      <c r="B8" s="44" t="s">
        <v>4136</v>
      </c>
      <c r="C8" s="63"/>
      <c r="D8" s="26"/>
      <c r="E8" s="27"/>
      <c r="F8" s="210"/>
      <c r="G8" s="210"/>
      <c r="H8" s="210"/>
      <c r="I8" s="210"/>
      <c r="J8" s="210"/>
      <c r="K8" s="210"/>
      <c r="L8" s="235">
        <f>SUM(L4:L7)</f>
        <v>4702.630000000001</v>
      </c>
      <c r="M8" s="210"/>
      <c r="N8" s="210"/>
      <c r="O8" s="210"/>
    </row>
  </sheetData>
  <sheetProtection/>
  <mergeCells count="5">
    <mergeCell ref="F1:O1"/>
    <mergeCell ref="H2:I2"/>
    <mergeCell ref="H3:I3"/>
    <mergeCell ref="A1:E1"/>
    <mergeCell ref="O2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D1">
      <selection activeCell="O2" sqref="O2:O3"/>
    </sheetView>
  </sheetViews>
  <sheetFormatPr defaultColWidth="9.00390625" defaultRowHeight="12.75"/>
  <cols>
    <col min="1" max="1" width="4.125" style="1" customWidth="1"/>
    <col min="2" max="2" width="34.75390625" style="1" customWidth="1"/>
    <col min="3" max="3" width="8.00390625" style="1" customWidth="1"/>
    <col min="4" max="4" width="6.25390625" style="2" customWidth="1"/>
    <col min="5" max="5" width="7.125" style="1" customWidth="1"/>
    <col min="6" max="6" width="13.25390625" style="0" customWidth="1"/>
    <col min="7" max="7" width="6.875" style="0" customWidth="1"/>
    <col min="8" max="8" width="5.625" style="0" customWidth="1"/>
    <col min="9" max="9" width="8.75390625" style="0" customWidth="1"/>
    <col min="10" max="10" width="16.00390625" style="0" customWidth="1"/>
    <col min="11" max="11" width="12.75390625" style="0" customWidth="1"/>
    <col min="12" max="12" width="16.75390625" style="0" customWidth="1"/>
    <col min="13" max="14" width="20.75390625" style="0" customWidth="1"/>
    <col min="15" max="15" width="21.25390625" style="0" customWidth="1"/>
  </cols>
  <sheetData>
    <row r="1" spans="1:15" ht="16.5" thickBot="1">
      <c r="A1" s="584" t="s">
        <v>647</v>
      </c>
      <c r="B1" s="585"/>
      <c r="C1" s="585"/>
      <c r="D1" s="585"/>
      <c r="E1" s="586"/>
      <c r="F1" s="594" t="s">
        <v>3135</v>
      </c>
      <c r="G1" s="595"/>
      <c r="H1" s="595"/>
      <c r="I1" s="595"/>
      <c r="J1" s="595"/>
      <c r="K1" s="595"/>
      <c r="L1" s="595"/>
      <c r="M1" s="595"/>
      <c r="N1" s="595"/>
      <c r="O1" s="596"/>
    </row>
    <row r="2" spans="1:15" ht="26.25" customHeight="1">
      <c r="A2" s="56" t="s">
        <v>648</v>
      </c>
      <c r="B2" s="56"/>
      <c r="C2" s="56" t="s">
        <v>4223</v>
      </c>
      <c r="D2" s="57" t="s">
        <v>649</v>
      </c>
      <c r="E2" s="56"/>
      <c r="F2" s="177" t="s">
        <v>4225</v>
      </c>
      <c r="G2" s="177" t="s">
        <v>650</v>
      </c>
      <c r="H2" s="597" t="s">
        <v>651</v>
      </c>
      <c r="I2" s="598"/>
      <c r="J2" s="178" t="s">
        <v>652</v>
      </c>
      <c r="K2" s="178" t="s">
        <v>653</v>
      </c>
      <c r="L2" s="177" t="s">
        <v>654</v>
      </c>
      <c r="M2" s="179" t="s">
        <v>2139</v>
      </c>
      <c r="N2" s="178" t="s">
        <v>2141</v>
      </c>
      <c r="O2" s="592" t="s">
        <v>2885</v>
      </c>
    </row>
    <row r="3" spans="1:15" ht="26.25" customHeight="1" thickBot="1">
      <c r="A3" s="58" t="s">
        <v>657</v>
      </c>
      <c r="B3" s="59" t="s">
        <v>658</v>
      </c>
      <c r="C3" s="59" t="s">
        <v>4224</v>
      </c>
      <c r="D3" s="60" t="s">
        <v>659</v>
      </c>
      <c r="E3" s="59" t="s">
        <v>660</v>
      </c>
      <c r="F3" s="180" t="s">
        <v>4226</v>
      </c>
      <c r="G3" s="180" t="s">
        <v>659</v>
      </c>
      <c r="H3" s="599" t="s">
        <v>661</v>
      </c>
      <c r="I3" s="600"/>
      <c r="J3" s="181" t="s">
        <v>662</v>
      </c>
      <c r="K3" s="181" t="s">
        <v>663</v>
      </c>
      <c r="L3" s="180" t="s">
        <v>664</v>
      </c>
      <c r="M3" s="182" t="s">
        <v>2138</v>
      </c>
      <c r="N3" s="182" t="s">
        <v>2140</v>
      </c>
      <c r="O3" s="593"/>
    </row>
    <row r="4" spans="1:15" ht="25.5">
      <c r="A4" s="22">
        <v>1</v>
      </c>
      <c r="B4" s="24" t="s">
        <v>4297</v>
      </c>
      <c r="C4" s="24">
        <v>1</v>
      </c>
      <c r="D4" s="23" t="s">
        <v>597</v>
      </c>
      <c r="E4" s="22">
        <v>1</v>
      </c>
      <c r="F4" s="183">
        <v>3576108190</v>
      </c>
      <c r="G4" s="184" t="s">
        <v>597</v>
      </c>
      <c r="H4" s="183">
        <v>1</v>
      </c>
      <c r="I4" s="185" t="s">
        <v>3136</v>
      </c>
      <c r="J4" s="234">
        <v>227.59</v>
      </c>
      <c r="K4" s="186">
        <v>1</v>
      </c>
      <c r="L4" s="187">
        <v>227.59</v>
      </c>
      <c r="M4" s="207" t="s">
        <v>3137</v>
      </c>
      <c r="N4" s="236" t="s">
        <v>4297</v>
      </c>
      <c r="O4" s="236"/>
    </row>
    <row r="5" spans="1:15" ht="25.5">
      <c r="A5" s="22">
        <v>2</v>
      </c>
      <c r="B5" s="22" t="s">
        <v>4177</v>
      </c>
      <c r="C5" s="22">
        <v>1</v>
      </c>
      <c r="D5" s="23" t="s">
        <v>597</v>
      </c>
      <c r="E5" s="22">
        <v>3</v>
      </c>
      <c r="F5" s="183">
        <v>12172933122</v>
      </c>
      <c r="G5" s="184" t="s">
        <v>597</v>
      </c>
      <c r="H5" s="183">
        <v>1</v>
      </c>
      <c r="I5" s="185" t="s">
        <v>3136</v>
      </c>
      <c r="J5" s="234">
        <v>60</v>
      </c>
      <c r="K5" s="186">
        <v>3</v>
      </c>
      <c r="L5" s="187">
        <v>180</v>
      </c>
      <c r="M5" s="207" t="s">
        <v>3137</v>
      </c>
      <c r="N5" s="208" t="s">
        <v>4177</v>
      </c>
      <c r="O5" s="208"/>
    </row>
    <row r="6" spans="1:15" ht="25.5">
      <c r="A6" s="22">
        <v>3</v>
      </c>
      <c r="B6" s="22" t="s">
        <v>598</v>
      </c>
      <c r="C6" s="22">
        <v>1</v>
      </c>
      <c r="D6" s="23" t="s">
        <v>597</v>
      </c>
      <c r="E6" s="22">
        <v>6</v>
      </c>
      <c r="F6" s="183">
        <v>10851132216</v>
      </c>
      <c r="G6" s="184" t="s">
        <v>597</v>
      </c>
      <c r="H6" s="183">
        <v>1</v>
      </c>
      <c r="I6" s="185" t="s">
        <v>3136</v>
      </c>
      <c r="J6" s="234">
        <v>80.24</v>
      </c>
      <c r="K6" s="186">
        <v>6</v>
      </c>
      <c r="L6" s="187">
        <v>481.44</v>
      </c>
      <c r="M6" s="207" t="s">
        <v>3137</v>
      </c>
      <c r="N6" s="208" t="s">
        <v>598</v>
      </c>
      <c r="O6" s="208"/>
    </row>
    <row r="7" spans="1:15" ht="25.5">
      <c r="A7" s="22">
        <v>4</v>
      </c>
      <c r="B7" s="22" t="s">
        <v>599</v>
      </c>
      <c r="C7" s="22">
        <v>1</v>
      </c>
      <c r="D7" s="23" t="s">
        <v>597</v>
      </c>
      <c r="E7" s="22">
        <v>5</v>
      </c>
      <c r="F7" s="183">
        <v>11555685316</v>
      </c>
      <c r="G7" s="184" t="s">
        <v>597</v>
      </c>
      <c r="H7" s="183">
        <v>1</v>
      </c>
      <c r="I7" s="185" t="s">
        <v>3136</v>
      </c>
      <c r="J7" s="234">
        <v>203.37</v>
      </c>
      <c r="K7" s="186">
        <v>5</v>
      </c>
      <c r="L7" s="187">
        <v>1016.85</v>
      </c>
      <c r="M7" s="207" t="s">
        <v>3137</v>
      </c>
      <c r="N7" s="208" t="s">
        <v>599</v>
      </c>
      <c r="O7" s="208"/>
    </row>
    <row r="8" spans="1:15" ht="25.5">
      <c r="A8" s="22">
        <v>5</v>
      </c>
      <c r="B8" s="22" t="s">
        <v>600</v>
      </c>
      <c r="C8" s="22">
        <v>1</v>
      </c>
      <c r="D8" s="23" t="s">
        <v>597</v>
      </c>
      <c r="E8" s="22">
        <v>3</v>
      </c>
      <c r="F8" s="183">
        <v>11931601216</v>
      </c>
      <c r="G8" s="184" t="s">
        <v>597</v>
      </c>
      <c r="H8" s="183">
        <v>1</v>
      </c>
      <c r="I8" s="185" t="s">
        <v>3136</v>
      </c>
      <c r="J8" s="234">
        <v>500.17</v>
      </c>
      <c r="K8" s="186">
        <v>3</v>
      </c>
      <c r="L8" s="187">
        <v>1500.51</v>
      </c>
      <c r="M8" s="207" t="s">
        <v>3137</v>
      </c>
      <c r="N8" s="208" t="s">
        <v>600</v>
      </c>
      <c r="O8" s="208"/>
    </row>
    <row r="9" spans="1:15" ht="25.5">
      <c r="A9" s="22">
        <v>6</v>
      </c>
      <c r="B9" s="22" t="s">
        <v>601</v>
      </c>
      <c r="C9" s="22">
        <v>1</v>
      </c>
      <c r="D9" s="23" t="s">
        <v>597</v>
      </c>
      <c r="E9" s="22">
        <v>6</v>
      </c>
      <c r="F9" s="183">
        <v>10851124216</v>
      </c>
      <c r="G9" s="184" t="s">
        <v>597</v>
      </c>
      <c r="H9" s="183">
        <v>1</v>
      </c>
      <c r="I9" s="185" t="s">
        <v>3136</v>
      </c>
      <c r="J9" s="234">
        <v>72.54</v>
      </c>
      <c r="K9" s="186">
        <v>6</v>
      </c>
      <c r="L9" s="187">
        <v>435.24</v>
      </c>
      <c r="M9" s="207" t="s">
        <v>3137</v>
      </c>
      <c r="N9" s="208" t="s">
        <v>601</v>
      </c>
      <c r="O9" s="208"/>
    </row>
    <row r="10" spans="1:15" ht="25.5">
      <c r="A10" s="22">
        <v>7</v>
      </c>
      <c r="B10" s="22" t="s">
        <v>4186</v>
      </c>
      <c r="C10" s="22">
        <v>1</v>
      </c>
      <c r="D10" s="23" t="s">
        <v>597</v>
      </c>
      <c r="E10" s="22">
        <v>6</v>
      </c>
      <c r="F10" s="183">
        <v>11490435001</v>
      </c>
      <c r="G10" s="184" t="s">
        <v>597</v>
      </c>
      <c r="H10" s="183">
        <v>1</v>
      </c>
      <c r="I10" s="185" t="s">
        <v>3136</v>
      </c>
      <c r="J10" s="234">
        <v>3.48</v>
      </c>
      <c r="K10" s="186">
        <v>6</v>
      </c>
      <c r="L10" s="187">
        <v>20.88</v>
      </c>
      <c r="M10" s="207" t="s">
        <v>3137</v>
      </c>
      <c r="N10" s="208" t="s">
        <v>4186</v>
      </c>
      <c r="O10" s="208"/>
    </row>
    <row r="11" spans="1:15" ht="25.5">
      <c r="A11" s="22">
        <v>8</v>
      </c>
      <c r="B11" s="22" t="s">
        <v>4185</v>
      </c>
      <c r="C11" s="22">
        <v>1</v>
      </c>
      <c r="D11" s="23" t="s">
        <v>597</v>
      </c>
      <c r="E11" s="22">
        <v>6</v>
      </c>
      <c r="F11" s="183">
        <v>11490427001</v>
      </c>
      <c r="G11" s="184" t="s">
        <v>597</v>
      </c>
      <c r="H11" s="183">
        <v>1</v>
      </c>
      <c r="I11" s="185" t="s">
        <v>3136</v>
      </c>
      <c r="J11" s="234">
        <v>3.48</v>
      </c>
      <c r="K11" s="186">
        <v>6</v>
      </c>
      <c r="L11" s="187">
        <v>20.88</v>
      </c>
      <c r="M11" s="207" t="s">
        <v>3137</v>
      </c>
      <c r="N11" s="208" t="s">
        <v>4185</v>
      </c>
      <c r="O11" s="208"/>
    </row>
    <row r="12" spans="1:15" ht="12.75">
      <c r="A12" s="22">
        <v>9</v>
      </c>
      <c r="B12" s="22" t="s">
        <v>4184</v>
      </c>
      <c r="C12" s="22">
        <v>1</v>
      </c>
      <c r="D12" s="23" t="s">
        <v>597</v>
      </c>
      <c r="E12" s="22">
        <v>2</v>
      </c>
      <c r="F12" s="183">
        <v>11490338001</v>
      </c>
      <c r="G12" s="184" t="s">
        <v>597</v>
      </c>
      <c r="H12" s="183">
        <v>1</v>
      </c>
      <c r="I12" s="185" t="s">
        <v>3136</v>
      </c>
      <c r="J12" s="234">
        <v>1.12</v>
      </c>
      <c r="K12" s="186">
        <v>2</v>
      </c>
      <c r="L12" s="187">
        <v>2.24</v>
      </c>
      <c r="M12" s="207" t="s">
        <v>3137</v>
      </c>
      <c r="N12" s="208" t="s">
        <v>4184</v>
      </c>
      <c r="O12" s="208"/>
    </row>
    <row r="13" spans="1:15" ht="25.5">
      <c r="A13" s="22">
        <v>10</v>
      </c>
      <c r="B13" s="22" t="s">
        <v>4298</v>
      </c>
      <c r="C13" s="22">
        <v>1</v>
      </c>
      <c r="D13" s="23" t="s">
        <v>597</v>
      </c>
      <c r="E13" s="22">
        <v>4</v>
      </c>
      <c r="F13" s="183">
        <v>11822730190</v>
      </c>
      <c r="G13" s="184" t="s">
        <v>597</v>
      </c>
      <c r="H13" s="183">
        <v>1</v>
      </c>
      <c r="I13" s="185" t="s">
        <v>3136</v>
      </c>
      <c r="J13" s="234">
        <v>103.44</v>
      </c>
      <c r="K13" s="186">
        <v>4</v>
      </c>
      <c r="L13" s="187">
        <v>413.76</v>
      </c>
      <c r="M13" s="207" t="s">
        <v>3137</v>
      </c>
      <c r="N13" s="208" t="s">
        <v>4298</v>
      </c>
      <c r="O13" s="208"/>
    </row>
    <row r="14" spans="1:15" ht="25.5">
      <c r="A14" s="22">
        <v>11</v>
      </c>
      <c r="B14" s="22" t="s">
        <v>4299</v>
      </c>
      <c r="C14" s="22">
        <v>1</v>
      </c>
      <c r="D14" s="23" t="s">
        <v>597</v>
      </c>
      <c r="E14" s="22">
        <v>2</v>
      </c>
      <c r="F14" s="183">
        <v>11109774216</v>
      </c>
      <c r="G14" s="184" t="s">
        <v>597</v>
      </c>
      <c r="H14" s="183">
        <v>1</v>
      </c>
      <c r="I14" s="185" t="s">
        <v>3136</v>
      </c>
      <c r="J14" s="234">
        <v>72.23</v>
      </c>
      <c r="K14" s="186">
        <v>2</v>
      </c>
      <c r="L14" s="187">
        <v>144.46</v>
      </c>
      <c r="M14" s="207" t="s">
        <v>3137</v>
      </c>
      <c r="N14" s="208" t="s">
        <v>4299</v>
      </c>
      <c r="O14" s="208"/>
    </row>
    <row r="15" spans="1:15" ht="12.75">
      <c r="A15" s="22">
        <v>12</v>
      </c>
      <c r="B15" s="22" t="s">
        <v>4188</v>
      </c>
      <c r="C15" s="22">
        <v>1</v>
      </c>
      <c r="D15" s="23" t="s">
        <v>597</v>
      </c>
      <c r="E15" s="22">
        <v>3</v>
      </c>
      <c r="F15" s="183">
        <v>11490273216</v>
      </c>
      <c r="G15" s="184" t="s">
        <v>597</v>
      </c>
      <c r="H15" s="183">
        <v>1</v>
      </c>
      <c r="I15" s="185" t="s">
        <v>3136</v>
      </c>
      <c r="J15" s="234">
        <v>20.14</v>
      </c>
      <c r="K15" s="186">
        <v>3</v>
      </c>
      <c r="L15" s="187">
        <v>60.42</v>
      </c>
      <c r="M15" s="207" t="s">
        <v>3137</v>
      </c>
      <c r="N15" s="208" t="s">
        <v>4188</v>
      </c>
      <c r="O15" s="208"/>
    </row>
    <row r="16" spans="1:15" ht="12.75">
      <c r="A16" s="22">
        <v>13</v>
      </c>
      <c r="B16" s="22" t="s">
        <v>4187</v>
      </c>
      <c r="C16" s="22">
        <v>1</v>
      </c>
      <c r="D16" s="23" t="s">
        <v>597</v>
      </c>
      <c r="E16" s="22">
        <v>3</v>
      </c>
      <c r="F16" s="183">
        <v>11490265216</v>
      </c>
      <c r="G16" s="184" t="s">
        <v>597</v>
      </c>
      <c r="H16" s="183">
        <v>1</v>
      </c>
      <c r="I16" s="185" t="s">
        <v>3136</v>
      </c>
      <c r="J16" s="234">
        <v>21.76</v>
      </c>
      <c r="K16" s="186">
        <v>3</v>
      </c>
      <c r="L16" s="187">
        <v>65.28</v>
      </c>
      <c r="M16" s="207" t="s">
        <v>3137</v>
      </c>
      <c r="N16" s="208" t="s">
        <v>4187</v>
      </c>
      <c r="O16" s="208"/>
    </row>
    <row r="17" spans="1:15" ht="12.75">
      <c r="A17" s="22">
        <v>14</v>
      </c>
      <c r="B17" s="22" t="s">
        <v>4300</v>
      </c>
      <c r="C17" s="22">
        <v>1</v>
      </c>
      <c r="D17" s="23" t="s">
        <v>597</v>
      </c>
      <c r="E17" s="22">
        <v>2</v>
      </c>
      <c r="F17" s="183">
        <v>12172623122</v>
      </c>
      <c r="G17" s="184" t="s">
        <v>597</v>
      </c>
      <c r="H17" s="183">
        <v>1</v>
      </c>
      <c r="I17" s="185" t="s">
        <v>3136</v>
      </c>
      <c r="J17" s="234">
        <v>24.45</v>
      </c>
      <c r="K17" s="186">
        <v>2</v>
      </c>
      <c r="L17" s="187">
        <v>48.9</v>
      </c>
      <c r="M17" s="207" t="s">
        <v>3137</v>
      </c>
      <c r="N17" s="208" t="s">
        <v>4300</v>
      </c>
      <c r="O17" s="208"/>
    </row>
    <row r="18" spans="1:15" ht="12.75">
      <c r="A18" s="22">
        <v>15</v>
      </c>
      <c r="B18" s="22" t="s">
        <v>4301</v>
      </c>
      <c r="C18" s="22">
        <v>1</v>
      </c>
      <c r="D18" s="23" t="s">
        <v>597</v>
      </c>
      <c r="E18" s="22">
        <v>3</v>
      </c>
      <c r="F18" s="183">
        <v>3555941190</v>
      </c>
      <c r="G18" s="184" t="s">
        <v>597</v>
      </c>
      <c r="H18" s="183">
        <v>1</v>
      </c>
      <c r="I18" s="185" t="s">
        <v>3136</v>
      </c>
      <c r="J18" s="234">
        <v>52.88</v>
      </c>
      <c r="K18" s="186">
        <v>3</v>
      </c>
      <c r="L18" s="187">
        <v>158.64</v>
      </c>
      <c r="M18" s="207" t="s">
        <v>3137</v>
      </c>
      <c r="N18" s="208" t="s">
        <v>4301</v>
      </c>
      <c r="O18" s="208"/>
    </row>
    <row r="19" spans="1:15" ht="12.75">
      <c r="A19" s="22">
        <v>16</v>
      </c>
      <c r="B19" s="22" t="s">
        <v>4302</v>
      </c>
      <c r="C19" s="22">
        <v>1</v>
      </c>
      <c r="D19" s="23" t="s">
        <v>597</v>
      </c>
      <c r="E19" s="22">
        <v>1</v>
      </c>
      <c r="F19" s="183">
        <v>3121305122</v>
      </c>
      <c r="G19" s="184" t="s">
        <v>597</v>
      </c>
      <c r="H19" s="183">
        <v>1</v>
      </c>
      <c r="I19" s="185" t="s">
        <v>3136</v>
      </c>
      <c r="J19" s="234">
        <v>31.97</v>
      </c>
      <c r="K19" s="186">
        <v>1</v>
      </c>
      <c r="L19" s="187">
        <v>31.97</v>
      </c>
      <c r="M19" s="207" t="s">
        <v>3137</v>
      </c>
      <c r="N19" s="208" t="s">
        <v>4302</v>
      </c>
      <c r="O19" s="208"/>
    </row>
    <row r="20" spans="1:15" ht="25.5">
      <c r="A20" s="22">
        <v>17</v>
      </c>
      <c r="B20" s="22" t="s">
        <v>602</v>
      </c>
      <c r="C20" s="22">
        <v>1</v>
      </c>
      <c r="D20" s="23" t="s">
        <v>597</v>
      </c>
      <c r="E20" s="22">
        <v>2</v>
      </c>
      <c r="F20" s="183">
        <v>11489216216</v>
      </c>
      <c r="G20" s="184" t="s">
        <v>597</v>
      </c>
      <c r="H20" s="183">
        <v>1</v>
      </c>
      <c r="I20" s="185" t="s">
        <v>3136</v>
      </c>
      <c r="J20" s="234">
        <v>104.43</v>
      </c>
      <c r="K20" s="186">
        <v>2</v>
      </c>
      <c r="L20" s="187">
        <v>208.86</v>
      </c>
      <c r="M20" s="207" t="s">
        <v>3137</v>
      </c>
      <c r="N20" s="208" t="s">
        <v>602</v>
      </c>
      <c r="O20" s="208"/>
    </row>
    <row r="21" spans="1:15" ht="25.5">
      <c r="A21" s="22">
        <v>18</v>
      </c>
      <c r="B21" s="22" t="s">
        <v>4303</v>
      </c>
      <c r="C21" s="22">
        <v>1</v>
      </c>
      <c r="D21" s="23" t="s">
        <v>597</v>
      </c>
      <c r="E21" s="22">
        <v>2</v>
      </c>
      <c r="F21" s="183">
        <v>10759350190</v>
      </c>
      <c r="G21" s="184" t="s">
        <v>597</v>
      </c>
      <c r="H21" s="183">
        <v>1</v>
      </c>
      <c r="I21" s="185" t="s">
        <v>3136</v>
      </c>
      <c r="J21" s="234">
        <v>59</v>
      </c>
      <c r="K21" s="186">
        <v>2</v>
      </c>
      <c r="L21" s="187">
        <v>118</v>
      </c>
      <c r="M21" s="207" t="s">
        <v>3137</v>
      </c>
      <c r="N21" s="208" t="s">
        <v>4303</v>
      </c>
      <c r="O21" s="208"/>
    </row>
    <row r="22" spans="1:15" ht="25.5">
      <c r="A22" s="22">
        <v>19</v>
      </c>
      <c r="B22" s="22" t="s">
        <v>603</v>
      </c>
      <c r="C22" s="22">
        <v>1</v>
      </c>
      <c r="D22" s="23" t="s">
        <v>597</v>
      </c>
      <c r="E22" s="22">
        <v>3</v>
      </c>
      <c r="F22" s="183">
        <v>11355279216</v>
      </c>
      <c r="G22" s="184" t="s">
        <v>597</v>
      </c>
      <c r="H22" s="183">
        <v>1</v>
      </c>
      <c r="I22" s="185" t="s">
        <v>3136</v>
      </c>
      <c r="J22" s="234">
        <v>184.6</v>
      </c>
      <c r="K22" s="186">
        <v>3</v>
      </c>
      <c r="L22" s="187">
        <v>553.8</v>
      </c>
      <c r="M22" s="207" t="s">
        <v>3137</v>
      </c>
      <c r="N22" s="208" t="s">
        <v>603</v>
      </c>
      <c r="O22" s="208"/>
    </row>
    <row r="23" spans="1:15" ht="12.75">
      <c r="A23" s="22">
        <v>20</v>
      </c>
      <c r="B23" s="22" t="s">
        <v>4189</v>
      </c>
      <c r="C23" s="22">
        <v>1</v>
      </c>
      <c r="D23" s="23" t="s">
        <v>597</v>
      </c>
      <c r="E23" s="22">
        <v>1</v>
      </c>
      <c r="F23" s="183">
        <v>11229621001</v>
      </c>
      <c r="G23" s="184" t="s">
        <v>597</v>
      </c>
      <c r="H23" s="183">
        <v>1</v>
      </c>
      <c r="I23" s="185" t="s">
        <v>3136</v>
      </c>
      <c r="J23" s="234">
        <v>863.08</v>
      </c>
      <c r="K23" s="186">
        <v>1</v>
      </c>
      <c r="L23" s="187">
        <v>863.08</v>
      </c>
      <c r="M23" s="207" t="s">
        <v>3137</v>
      </c>
      <c r="N23" s="208" t="s">
        <v>4189</v>
      </c>
      <c r="O23" s="208"/>
    </row>
    <row r="24" spans="1:15" ht="51">
      <c r="A24" s="22">
        <v>21</v>
      </c>
      <c r="B24" s="22" t="s">
        <v>2143</v>
      </c>
      <c r="C24" s="22">
        <v>1</v>
      </c>
      <c r="D24" s="23" t="s">
        <v>597</v>
      </c>
      <c r="E24" s="22">
        <v>3</v>
      </c>
      <c r="F24" s="237" t="s">
        <v>3178</v>
      </c>
      <c r="G24" s="184" t="s">
        <v>597</v>
      </c>
      <c r="H24" s="183">
        <v>1</v>
      </c>
      <c r="I24" s="185" t="s">
        <v>3136</v>
      </c>
      <c r="J24" s="234">
        <v>121</v>
      </c>
      <c r="K24" s="186">
        <v>3</v>
      </c>
      <c r="L24" s="187">
        <v>363</v>
      </c>
      <c r="M24" s="207" t="s">
        <v>3137</v>
      </c>
      <c r="N24" s="208" t="s">
        <v>2143</v>
      </c>
      <c r="O24" s="208"/>
    </row>
    <row r="25" spans="1:15" ht="25.5">
      <c r="A25" s="22">
        <v>22</v>
      </c>
      <c r="B25" s="22" t="s">
        <v>2117</v>
      </c>
      <c r="C25" s="22">
        <v>1</v>
      </c>
      <c r="D25" s="23" t="s">
        <v>597</v>
      </c>
      <c r="E25" s="22">
        <v>4</v>
      </c>
      <c r="F25" s="183">
        <v>3005496122</v>
      </c>
      <c r="G25" s="184" t="s">
        <v>597</v>
      </c>
      <c r="H25" s="183">
        <v>1</v>
      </c>
      <c r="I25" s="185" t="s">
        <v>3136</v>
      </c>
      <c r="J25" s="234">
        <v>94.69</v>
      </c>
      <c r="K25" s="186">
        <v>4</v>
      </c>
      <c r="L25" s="187">
        <v>378.76</v>
      </c>
      <c r="M25" s="207" t="s">
        <v>3137</v>
      </c>
      <c r="N25" s="208" t="s">
        <v>2117</v>
      </c>
      <c r="O25" s="208"/>
    </row>
    <row r="26" spans="1:15" ht="25.5">
      <c r="A26" s="22">
        <v>23</v>
      </c>
      <c r="B26" s="22" t="s">
        <v>2144</v>
      </c>
      <c r="C26" s="22">
        <v>1</v>
      </c>
      <c r="D26" s="23" t="s">
        <v>597</v>
      </c>
      <c r="E26" s="22">
        <v>9</v>
      </c>
      <c r="F26" s="183">
        <v>11489216</v>
      </c>
      <c r="G26" s="184" t="s">
        <v>597</v>
      </c>
      <c r="H26" s="183">
        <v>1</v>
      </c>
      <c r="I26" s="185" t="s">
        <v>3136</v>
      </c>
      <c r="J26" s="234">
        <v>25.03</v>
      </c>
      <c r="K26" s="186">
        <v>9</v>
      </c>
      <c r="L26" s="187">
        <v>225.27</v>
      </c>
      <c r="M26" s="207" t="s">
        <v>3137</v>
      </c>
      <c r="N26" s="208" t="s">
        <v>2144</v>
      </c>
      <c r="O26" s="208"/>
    </row>
    <row r="27" spans="1:15" ht="25.5">
      <c r="A27" s="22">
        <v>24</v>
      </c>
      <c r="B27" s="22" t="s">
        <v>645</v>
      </c>
      <c r="C27" s="22">
        <v>1</v>
      </c>
      <c r="D27" s="23" t="s">
        <v>597</v>
      </c>
      <c r="E27" s="22">
        <v>6</v>
      </c>
      <c r="F27" s="183">
        <v>3002047122</v>
      </c>
      <c r="G27" s="184" t="s">
        <v>597</v>
      </c>
      <c r="H27" s="183">
        <v>1</v>
      </c>
      <c r="I27" s="185" t="s">
        <v>3136</v>
      </c>
      <c r="J27" s="234">
        <v>433.87</v>
      </c>
      <c r="K27" s="186">
        <v>6</v>
      </c>
      <c r="L27" s="187">
        <v>2603.22</v>
      </c>
      <c r="M27" s="207" t="s">
        <v>3137</v>
      </c>
      <c r="N27" s="208" t="s">
        <v>645</v>
      </c>
      <c r="O27" s="208"/>
    </row>
    <row r="28" spans="1:15" ht="12.75">
      <c r="A28" s="22">
        <v>25</v>
      </c>
      <c r="B28" s="22" t="s">
        <v>2118</v>
      </c>
      <c r="C28" s="22">
        <v>1</v>
      </c>
      <c r="D28" s="23" t="s">
        <v>597</v>
      </c>
      <c r="E28" s="22">
        <v>8</v>
      </c>
      <c r="F28" s="183">
        <v>12016788216</v>
      </c>
      <c r="G28" s="184" t="s">
        <v>597</v>
      </c>
      <c r="H28" s="183">
        <v>1</v>
      </c>
      <c r="I28" s="185" t="s">
        <v>3136</v>
      </c>
      <c r="J28" s="234">
        <v>97.7</v>
      </c>
      <c r="K28" s="186">
        <v>8</v>
      </c>
      <c r="L28" s="187">
        <v>781.6</v>
      </c>
      <c r="M28" s="207" t="s">
        <v>3137</v>
      </c>
      <c r="N28" s="208" t="s">
        <v>2118</v>
      </c>
      <c r="O28" s="208"/>
    </row>
    <row r="29" spans="1:15" ht="25.5">
      <c r="A29" s="22">
        <v>26</v>
      </c>
      <c r="B29" s="22" t="s">
        <v>4182</v>
      </c>
      <c r="C29" s="22">
        <v>1</v>
      </c>
      <c r="D29" s="23" t="s">
        <v>597</v>
      </c>
      <c r="E29" s="22">
        <v>1</v>
      </c>
      <c r="F29" s="183">
        <v>11447513216</v>
      </c>
      <c r="G29" s="184" t="s">
        <v>597</v>
      </c>
      <c r="H29" s="183">
        <v>1</v>
      </c>
      <c r="I29" s="185" t="s">
        <v>3136</v>
      </c>
      <c r="J29" s="234">
        <v>92.91</v>
      </c>
      <c r="K29" s="186">
        <v>1</v>
      </c>
      <c r="L29" s="187">
        <v>92.91</v>
      </c>
      <c r="M29" s="207" t="s">
        <v>3137</v>
      </c>
      <c r="N29" s="208" t="s">
        <v>4182</v>
      </c>
      <c r="O29" s="208"/>
    </row>
    <row r="30" spans="1:15" ht="25.5">
      <c r="A30" s="22">
        <v>27</v>
      </c>
      <c r="B30" s="22" t="s">
        <v>4178</v>
      </c>
      <c r="C30" s="22">
        <v>1</v>
      </c>
      <c r="D30" s="23" t="s">
        <v>597</v>
      </c>
      <c r="E30" s="22">
        <v>10</v>
      </c>
      <c r="F30" s="183">
        <v>11448676216</v>
      </c>
      <c r="G30" s="184" t="s">
        <v>597</v>
      </c>
      <c r="H30" s="183">
        <v>1</v>
      </c>
      <c r="I30" s="185" t="s">
        <v>3136</v>
      </c>
      <c r="J30" s="234">
        <v>56.66</v>
      </c>
      <c r="K30" s="186">
        <v>10</v>
      </c>
      <c r="L30" s="187">
        <v>566.6</v>
      </c>
      <c r="M30" s="207" t="s">
        <v>3137</v>
      </c>
      <c r="N30" s="208" t="s">
        <v>4178</v>
      </c>
      <c r="O30" s="208"/>
    </row>
    <row r="31" spans="1:15" ht="12.75">
      <c r="A31" s="22">
        <v>28</v>
      </c>
      <c r="B31" s="22" t="s">
        <v>646</v>
      </c>
      <c r="C31" s="22">
        <v>1</v>
      </c>
      <c r="D31" s="23" t="s">
        <v>597</v>
      </c>
      <c r="E31" s="22">
        <v>3</v>
      </c>
      <c r="F31" s="183">
        <v>11822098216</v>
      </c>
      <c r="G31" s="184" t="s">
        <v>597</v>
      </c>
      <c r="H31" s="183">
        <v>1</v>
      </c>
      <c r="I31" s="185" t="s">
        <v>3136</v>
      </c>
      <c r="J31" s="234">
        <v>512.13</v>
      </c>
      <c r="K31" s="186">
        <v>3</v>
      </c>
      <c r="L31" s="187">
        <v>1536.39</v>
      </c>
      <c r="M31" s="207" t="s">
        <v>3137</v>
      </c>
      <c r="N31" s="208" t="s">
        <v>646</v>
      </c>
      <c r="O31" s="208"/>
    </row>
    <row r="32" spans="1:15" ht="25.5">
      <c r="A32" s="22">
        <v>29</v>
      </c>
      <c r="B32" s="22" t="s">
        <v>2119</v>
      </c>
      <c r="C32" s="22">
        <v>1</v>
      </c>
      <c r="D32" s="23" t="s">
        <v>597</v>
      </c>
      <c r="E32" s="22">
        <v>13</v>
      </c>
      <c r="F32" s="183">
        <v>4713184190</v>
      </c>
      <c r="G32" s="184" t="s">
        <v>597</v>
      </c>
      <c r="H32" s="183">
        <v>1</v>
      </c>
      <c r="I32" s="185" t="s">
        <v>3136</v>
      </c>
      <c r="J32" s="234">
        <v>205.41</v>
      </c>
      <c r="K32" s="186">
        <v>13</v>
      </c>
      <c r="L32" s="187">
        <v>2670.33</v>
      </c>
      <c r="M32" s="207" t="s">
        <v>3137</v>
      </c>
      <c r="N32" s="208" t="s">
        <v>2119</v>
      </c>
      <c r="O32" s="208"/>
    </row>
    <row r="33" spans="1:15" ht="25.5">
      <c r="A33" s="22">
        <v>30</v>
      </c>
      <c r="B33" s="22" t="s">
        <v>2120</v>
      </c>
      <c r="C33" s="22">
        <v>1</v>
      </c>
      <c r="D33" s="23" t="s">
        <v>597</v>
      </c>
      <c r="E33" s="22">
        <v>2</v>
      </c>
      <c r="F33" s="183">
        <v>11488457122</v>
      </c>
      <c r="G33" s="184" t="s">
        <v>597</v>
      </c>
      <c r="H33" s="183">
        <v>1</v>
      </c>
      <c r="I33" s="185" t="s">
        <v>3136</v>
      </c>
      <c r="J33" s="234">
        <v>22.81</v>
      </c>
      <c r="K33" s="186">
        <v>2</v>
      </c>
      <c r="L33" s="187">
        <v>45.62</v>
      </c>
      <c r="M33" s="207" t="s">
        <v>3137</v>
      </c>
      <c r="N33" s="208" t="s">
        <v>2120</v>
      </c>
      <c r="O33" s="208"/>
    </row>
    <row r="34" spans="1:15" ht="12.75">
      <c r="A34" s="22">
        <v>31</v>
      </c>
      <c r="B34" s="22" t="s">
        <v>604</v>
      </c>
      <c r="C34" s="22">
        <v>1</v>
      </c>
      <c r="D34" s="23" t="s">
        <v>597</v>
      </c>
      <c r="E34" s="22">
        <v>4</v>
      </c>
      <c r="F34" s="183">
        <v>11445618216</v>
      </c>
      <c r="G34" s="184" t="s">
        <v>597</v>
      </c>
      <c r="H34" s="183">
        <v>1</v>
      </c>
      <c r="I34" s="185" t="s">
        <v>3136</v>
      </c>
      <c r="J34" s="234">
        <v>112.61</v>
      </c>
      <c r="K34" s="186">
        <v>4</v>
      </c>
      <c r="L34" s="187">
        <v>450.44</v>
      </c>
      <c r="M34" s="207" t="s">
        <v>3137</v>
      </c>
      <c r="N34" s="208" t="s">
        <v>604</v>
      </c>
      <c r="O34" s="208"/>
    </row>
    <row r="35" spans="1:15" ht="25.5">
      <c r="A35" s="22">
        <v>32</v>
      </c>
      <c r="B35" s="22" t="s">
        <v>2121</v>
      </c>
      <c r="C35" s="22">
        <v>1</v>
      </c>
      <c r="D35" s="23" t="s">
        <v>597</v>
      </c>
      <c r="E35" s="22">
        <v>28</v>
      </c>
      <c r="F35" s="183">
        <v>10394246001</v>
      </c>
      <c r="G35" s="184" t="s">
        <v>597</v>
      </c>
      <c r="H35" s="183">
        <v>20</v>
      </c>
      <c r="I35" s="185" t="s">
        <v>3136</v>
      </c>
      <c r="J35" s="234">
        <v>40.56</v>
      </c>
      <c r="K35" s="186">
        <v>1.4</v>
      </c>
      <c r="L35" s="187">
        <v>56.784</v>
      </c>
      <c r="M35" s="207" t="s">
        <v>3137</v>
      </c>
      <c r="N35" s="208" t="s">
        <v>2121</v>
      </c>
      <c r="O35" s="208"/>
    </row>
    <row r="36" spans="1:15" ht="25.5">
      <c r="A36" s="22">
        <v>33</v>
      </c>
      <c r="B36" s="22" t="s">
        <v>4179</v>
      </c>
      <c r="C36" s="22">
        <v>1</v>
      </c>
      <c r="D36" s="23" t="s">
        <v>597</v>
      </c>
      <c r="E36" s="22">
        <v>6</v>
      </c>
      <c r="F36" s="183">
        <v>11489437216</v>
      </c>
      <c r="G36" s="184" t="s">
        <v>597</v>
      </c>
      <c r="H36" s="183">
        <v>1</v>
      </c>
      <c r="I36" s="185" t="s">
        <v>3136</v>
      </c>
      <c r="J36" s="234">
        <v>172.55</v>
      </c>
      <c r="K36" s="186">
        <v>6</v>
      </c>
      <c r="L36" s="187">
        <v>1035.3</v>
      </c>
      <c r="M36" s="207" t="s">
        <v>3137</v>
      </c>
      <c r="N36" s="208" t="s">
        <v>4179</v>
      </c>
      <c r="O36" s="208"/>
    </row>
    <row r="37" spans="1:15" ht="25.5">
      <c r="A37" s="22">
        <v>34</v>
      </c>
      <c r="B37" s="22" t="s">
        <v>4180</v>
      </c>
      <c r="C37" s="22">
        <v>1</v>
      </c>
      <c r="D37" s="23" t="s">
        <v>597</v>
      </c>
      <c r="E37" s="22">
        <v>4</v>
      </c>
      <c r="F37" s="183">
        <v>11970704216</v>
      </c>
      <c r="G37" s="184" t="s">
        <v>597</v>
      </c>
      <c r="H37" s="183">
        <v>1</v>
      </c>
      <c r="I37" s="185" t="s">
        <v>3136</v>
      </c>
      <c r="J37" s="234">
        <v>98.7</v>
      </c>
      <c r="K37" s="186">
        <v>4</v>
      </c>
      <c r="L37" s="187">
        <v>394.8</v>
      </c>
      <c r="M37" s="207" t="s">
        <v>3137</v>
      </c>
      <c r="N37" s="208" t="s">
        <v>4180</v>
      </c>
      <c r="O37" s="208"/>
    </row>
    <row r="38" spans="1:15" ht="25.5">
      <c r="A38" s="22">
        <v>35</v>
      </c>
      <c r="B38" s="22" t="s">
        <v>2122</v>
      </c>
      <c r="C38" s="22">
        <v>1</v>
      </c>
      <c r="D38" s="23" t="s">
        <v>597</v>
      </c>
      <c r="E38" s="22">
        <v>2</v>
      </c>
      <c r="F38" s="183">
        <v>308696122</v>
      </c>
      <c r="G38" s="184" t="s">
        <v>597</v>
      </c>
      <c r="H38" s="183">
        <v>1</v>
      </c>
      <c r="I38" s="185" t="s">
        <v>3136</v>
      </c>
      <c r="J38" s="234">
        <v>362.56</v>
      </c>
      <c r="K38" s="186">
        <v>2</v>
      </c>
      <c r="L38" s="187">
        <v>725.12</v>
      </c>
      <c r="M38" s="207" t="s">
        <v>3137</v>
      </c>
      <c r="N38" s="208" t="s">
        <v>2122</v>
      </c>
      <c r="O38" s="208"/>
    </row>
    <row r="39" spans="1:15" ht="12.75">
      <c r="A39" s="22">
        <v>36</v>
      </c>
      <c r="B39" s="22" t="s">
        <v>4183</v>
      </c>
      <c r="C39" s="22">
        <v>1</v>
      </c>
      <c r="D39" s="23" t="s">
        <v>597</v>
      </c>
      <c r="E39" s="22">
        <v>1</v>
      </c>
      <c r="F39" s="183">
        <v>11360957216</v>
      </c>
      <c r="G39" s="184" t="s">
        <v>597</v>
      </c>
      <c r="H39" s="183">
        <v>1</v>
      </c>
      <c r="I39" s="185" t="s">
        <v>3136</v>
      </c>
      <c r="J39" s="234">
        <v>14.69</v>
      </c>
      <c r="K39" s="186">
        <v>1</v>
      </c>
      <c r="L39" s="187">
        <v>14.69</v>
      </c>
      <c r="M39" s="207" t="s">
        <v>3137</v>
      </c>
      <c r="N39" s="208" t="s">
        <v>4183</v>
      </c>
      <c r="O39" s="208"/>
    </row>
    <row r="40" spans="1:15" ht="25.5">
      <c r="A40" s="22">
        <v>37</v>
      </c>
      <c r="B40" s="22" t="s">
        <v>605</v>
      </c>
      <c r="C40" s="22">
        <v>1</v>
      </c>
      <c r="D40" s="23" t="s">
        <v>597</v>
      </c>
      <c r="E40" s="22">
        <v>2</v>
      </c>
      <c r="F40" s="183">
        <v>11489348216</v>
      </c>
      <c r="G40" s="184" t="s">
        <v>597</v>
      </c>
      <c r="H40" s="183">
        <v>1</v>
      </c>
      <c r="I40" s="185" t="s">
        <v>3136</v>
      </c>
      <c r="J40" s="234">
        <v>63.6</v>
      </c>
      <c r="K40" s="186">
        <v>2</v>
      </c>
      <c r="L40" s="187">
        <v>127.2</v>
      </c>
      <c r="M40" s="207" t="s">
        <v>3137</v>
      </c>
      <c r="N40" s="208" t="s">
        <v>605</v>
      </c>
      <c r="O40" s="208"/>
    </row>
    <row r="41" spans="1:15" ht="12.75">
      <c r="A41" s="22">
        <v>38</v>
      </c>
      <c r="B41" s="22" t="s">
        <v>2123</v>
      </c>
      <c r="C41" s="22">
        <v>1</v>
      </c>
      <c r="D41" s="23" t="s">
        <v>597</v>
      </c>
      <c r="E41" s="22">
        <v>9</v>
      </c>
      <c r="F41" s="183">
        <v>10400936035</v>
      </c>
      <c r="G41" s="184" t="s">
        <v>597</v>
      </c>
      <c r="H41" s="183">
        <v>1</v>
      </c>
      <c r="I41" s="185" t="s">
        <v>3136</v>
      </c>
      <c r="J41" s="234">
        <v>16.36</v>
      </c>
      <c r="K41" s="186">
        <v>9</v>
      </c>
      <c r="L41" s="187">
        <v>147.24</v>
      </c>
      <c r="M41" s="207" t="s">
        <v>3137</v>
      </c>
      <c r="N41" s="208" t="s">
        <v>2123</v>
      </c>
      <c r="O41" s="208"/>
    </row>
    <row r="42" spans="1:15" ht="12.75">
      <c r="A42" s="22">
        <v>39</v>
      </c>
      <c r="B42" s="22" t="s">
        <v>606</v>
      </c>
      <c r="C42" s="22">
        <v>1</v>
      </c>
      <c r="D42" s="23" t="s">
        <v>597</v>
      </c>
      <c r="E42" s="22">
        <v>6</v>
      </c>
      <c r="F42" s="183">
        <v>11488422122</v>
      </c>
      <c r="G42" s="184" t="s">
        <v>597</v>
      </c>
      <c r="H42" s="183">
        <v>1</v>
      </c>
      <c r="I42" s="185" t="s">
        <v>3136</v>
      </c>
      <c r="J42" s="234">
        <v>29.17</v>
      </c>
      <c r="K42" s="186">
        <v>6</v>
      </c>
      <c r="L42" s="187">
        <v>175.02</v>
      </c>
      <c r="M42" s="207" t="s">
        <v>3137</v>
      </c>
      <c r="N42" s="208" t="s">
        <v>606</v>
      </c>
      <c r="O42" s="208"/>
    </row>
    <row r="43" spans="1:15" ht="25.5">
      <c r="A43" s="22">
        <v>40</v>
      </c>
      <c r="B43" s="22" t="s">
        <v>2124</v>
      </c>
      <c r="C43" s="22">
        <v>1</v>
      </c>
      <c r="D43" s="23" t="s">
        <v>597</v>
      </c>
      <c r="E43" s="22">
        <v>10</v>
      </c>
      <c r="F43" s="183">
        <v>11553577922</v>
      </c>
      <c r="G43" s="184" t="s">
        <v>597</v>
      </c>
      <c r="H43" s="183">
        <v>1</v>
      </c>
      <c r="I43" s="185" t="s">
        <v>3136</v>
      </c>
      <c r="J43" s="234">
        <v>39.69</v>
      </c>
      <c r="K43" s="186">
        <v>10</v>
      </c>
      <c r="L43" s="187">
        <v>396.9</v>
      </c>
      <c r="M43" s="207" t="s">
        <v>3137</v>
      </c>
      <c r="N43" s="208" t="s">
        <v>2124</v>
      </c>
      <c r="O43" s="208"/>
    </row>
    <row r="44" spans="1:15" ht="12.75">
      <c r="A44" s="22">
        <v>41</v>
      </c>
      <c r="B44" s="22" t="s">
        <v>607</v>
      </c>
      <c r="C44" s="22">
        <v>1</v>
      </c>
      <c r="D44" s="23" t="s">
        <v>597</v>
      </c>
      <c r="E44" s="22">
        <v>6</v>
      </c>
      <c r="F44" s="183">
        <v>11488449122</v>
      </c>
      <c r="G44" s="184" t="s">
        <v>597</v>
      </c>
      <c r="H44" s="183">
        <v>1</v>
      </c>
      <c r="I44" s="185" t="s">
        <v>3136</v>
      </c>
      <c r="J44" s="234">
        <v>31.36</v>
      </c>
      <c r="K44" s="186">
        <v>6</v>
      </c>
      <c r="L44" s="187">
        <v>188.16</v>
      </c>
      <c r="M44" s="207" t="s">
        <v>3137</v>
      </c>
      <c r="N44" s="208" t="s">
        <v>607</v>
      </c>
      <c r="O44" s="208"/>
    </row>
    <row r="45" spans="1:15" ht="25.5">
      <c r="A45" s="22">
        <v>42</v>
      </c>
      <c r="B45" s="22" t="s">
        <v>2125</v>
      </c>
      <c r="C45" s="22">
        <v>1</v>
      </c>
      <c r="D45" s="23" t="s">
        <v>597</v>
      </c>
      <c r="E45" s="22">
        <v>10</v>
      </c>
      <c r="F45" s="183">
        <v>11553585922</v>
      </c>
      <c r="G45" s="184" t="s">
        <v>597</v>
      </c>
      <c r="H45" s="183">
        <v>1</v>
      </c>
      <c r="I45" s="185" t="s">
        <v>3136</v>
      </c>
      <c r="J45" s="234">
        <v>39.69</v>
      </c>
      <c r="K45" s="186">
        <v>10</v>
      </c>
      <c r="L45" s="187">
        <v>396.9</v>
      </c>
      <c r="M45" s="207" t="s">
        <v>3137</v>
      </c>
      <c r="N45" s="208" t="s">
        <v>2125</v>
      </c>
      <c r="O45" s="208"/>
    </row>
    <row r="46" spans="1:15" ht="12.75">
      <c r="A46" s="22">
        <v>43</v>
      </c>
      <c r="B46" s="22" t="s">
        <v>2126</v>
      </c>
      <c r="C46" s="22">
        <v>1</v>
      </c>
      <c r="D46" s="23" t="s">
        <v>597</v>
      </c>
      <c r="E46" s="22">
        <v>3</v>
      </c>
      <c r="F46" s="183">
        <v>10781827122</v>
      </c>
      <c r="G46" s="184" t="s">
        <v>597</v>
      </c>
      <c r="H46" s="183">
        <v>1</v>
      </c>
      <c r="I46" s="185" t="s">
        <v>3136</v>
      </c>
      <c r="J46" s="234">
        <v>49.72</v>
      </c>
      <c r="K46" s="186">
        <v>3</v>
      </c>
      <c r="L46" s="187">
        <v>149.16</v>
      </c>
      <c r="M46" s="207" t="s">
        <v>3137</v>
      </c>
      <c r="N46" s="208" t="s">
        <v>2126</v>
      </c>
      <c r="O46" s="208"/>
    </row>
    <row r="47" spans="1:15" ht="12.75">
      <c r="A47" s="22">
        <v>44</v>
      </c>
      <c r="B47" s="22" t="s">
        <v>2127</v>
      </c>
      <c r="C47" s="22">
        <v>1</v>
      </c>
      <c r="D47" s="23" t="s">
        <v>597</v>
      </c>
      <c r="E47" s="22">
        <v>1</v>
      </c>
      <c r="F47" s="183">
        <v>3121313122</v>
      </c>
      <c r="G47" s="184" t="s">
        <v>597</v>
      </c>
      <c r="H47" s="183">
        <v>1</v>
      </c>
      <c r="I47" s="185" t="s">
        <v>3136</v>
      </c>
      <c r="J47" s="234">
        <v>45.45</v>
      </c>
      <c r="K47" s="186">
        <v>1</v>
      </c>
      <c r="L47" s="187">
        <v>45.45</v>
      </c>
      <c r="M47" s="207" t="s">
        <v>3137</v>
      </c>
      <c r="N47" s="208" t="s">
        <v>2127</v>
      </c>
      <c r="O47" s="208"/>
    </row>
    <row r="48" spans="1:15" ht="25.5">
      <c r="A48" s="22">
        <v>45</v>
      </c>
      <c r="B48" s="22" t="s">
        <v>2128</v>
      </c>
      <c r="C48" s="22">
        <v>1</v>
      </c>
      <c r="D48" s="23" t="s">
        <v>597</v>
      </c>
      <c r="E48" s="22">
        <v>4</v>
      </c>
      <c r="F48" s="183">
        <v>10651257922</v>
      </c>
      <c r="G48" s="184" t="s">
        <v>597</v>
      </c>
      <c r="H48" s="183">
        <v>1</v>
      </c>
      <c r="I48" s="185" t="s">
        <v>3136</v>
      </c>
      <c r="J48" s="234">
        <v>94.49</v>
      </c>
      <c r="K48" s="186">
        <v>4</v>
      </c>
      <c r="L48" s="187">
        <v>377.96</v>
      </c>
      <c r="M48" s="207" t="s">
        <v>3137</v>
      </c>
      <c r="N48" s="208" t="s">
        <v>2128</v>
      </c>
      <c r="O48" s="208"/>
    </row>
    <row r="49" spans="1:15" ht="25.5">
      <c r="A49" s="22">
        <v>46</v>
      </c>
      <c r="B49" s="22" t="s">
        <v>2129</v>
      </c>
      <c r="C49" s="22">
        <v>1</v>
      </c>
      <c r="D49" s="23" t="s">
        <v>597</v>
      </c>
      <c r="E49" s="22">
        <v>3</v>
      </c>
      <c r="F49" s="183">
        <v>11778552122</v>
      </c>
      <c r="G49" s="184" t="s">
        <v>597</v>
      </c>
      <c r="H49" s="183">
        <v>1</v>
      </c>
      <c r="I49" s="185" t="s">
        <v>3136</v>
      </c>
      <c r="J49" s="234">
        <v>44.75</v>
      </c>
      <c r="K49" s="186">
        <v>3</v>
      </c>
      <c r="L49" s="187">
        <v>134.25</v>
      </c>
      <c r="M49" s="207" t="s">
        <v>3137</v>
      </c>
      <c r="N49" s="208" t="s">
        <v>2129</v>
      </c>
      <c r="O49" s="208"/>
    </row>
    <row r="50" spans="1:15" ht="12.75">
      <c r="A50" s="22">
        <v>47</v>
      </c>
      <c r="B50" s="22" t="s">
        <v>2130</v>
      </c>
      <c r="C50" s="22">
        <v>1</v>
      </c>
      <c r="D50" s="23" t="s">
        <v>597</v>
      </c>
      <c r="E50" s="22">
        <v>1</v>
      </c>
      <c r="F50" s="183">
        <v>3121291122</v>
      </c>
      <c r="G50" s="184" t="s">
        <v>597</v>
      </c>
      <c r="H50" s="183">
        <v>1</v>
      </c>
      <c r="I50" s="185" t="s">
        <v>3136</v>
      </c>
      <c r="J50" s="234">
        <v>45.44</v>
      </c>
      <c r="K50" s="186">
        <v>1</v>
      </c>
      <c r="L50" s="187">
        <v>45.44</v>
      </c>
      <c r="M50" s="207" t="s">
        <v>3137</v>
      </c>
      <c r="N50" s="208" t="s">
        <v>2130</v>
      </c>
      <c r="O50" s="208"/>
    </row>
    <row r="51" spans="1:15" ht="25.5">
      <c r="A51" s="22">
        <v>48</v>
      </c>
      <c r="B51" s="22" t="s">
        <v>2131</v>
      </c>
      <c r="C51" s="22">
        <v>1</v>
      </c>
      <c r="D51" s="23" t="s">
        <v>597</v>
      </c>
      <c r="E51" s="22">
        <v>4</v>
      </c>
      <c r="F51" s="183">
        <v>10651265922</v>
      </c>
      <c r="G51" s="184" t="s">
        <v>597</v>
      </c>
      <c r="H51" s="183">
        <v>1</v>
      </c>
      <c r="I51" s="185" t="s">
        <v>3136</v>
      </c>
      <c r="J51" s="234">
        <v>94.49</v>
      </c>
      <c r="K51" s="186">
        <v>4</v>
      </c>
      <c r="L51" s="187">
        <v>377.96</v>
      </c>
      <c r="M51" s="207" t="s">
        <v>3137</v>
      </c>
      <c r="N51" s="208" t="s">
        <v>2131</v>
      </c>
      <c r="O51" s="208"/>
    </row>
    <row r="52" spans="1:15" ht="12.75">
      <c r="A52" s="22">
        <v>49</v>
      </c>
      <c r="B52" s="22" t="s">
        <v>4181</v>
      </c>
      <c r="C52" s="22">
        <v>1</v>
      </c>
      <c r="D52" s="23" t="s">
        <v>597</v>
      </c>
      <c r="E52" s="22">
        <v>3</v>
      </c>
      <c r="F52" s="183">
        <v>12172828322</v>
      </c>
      <c r="G52" s="184" t="s">
        <v>597</v>
      </c>
      <c r="H52" s="183">
        <v>1</v>
      </c>
      <c r="I52" s="185" t="s">
        <v>3136</v>
      </c>
      <c r="J52" s="234">
        <v>61.16</v>
      </c>
      <c r="K52" s="186">
        <v>3</v>
      </c>
      <c r="L52" s="187">
        <v>183.48</v>
      </c>
      <c r="M52" s="207" t="s">
        <v>3137</v>
      </c>
      <c r="N52" s="208" t="s">
        <v>4181</v>
      </c>
      <c r="O52" s="208"/>
    </row>
    <row r="53" spans="1:15" ht="25.5">
      <c r="A53" s="22">
        <v>50</v>
      </c>
      <c r="B53" s="22" t="s">
        <v>2132</v>
      </c>
      <c r="C53" s="22">
        <v>1</v>
      </c>
      <c r="D53" s="23" t="s">
        <v>597</v>
      </c>
      <c r="E53" s="22">
        <v>5</v>
      </c>
      <c r="F53" s="183">
        <v>3004902122</v>
      </c>
      <c r="G53" s="184" t="s">
        <v>597</v>
      </c>
      <c r="H53" s="183">
        <v>1</v>
      </c>
      <c r="I53" s="185" t="s">
        <v>3136</v>
      </c>
      <c r="J53" s="234">
        <v>117.09</v>
      </c>
      <c r="K53" s="186">
        <v>5</v>
      </c>
      <c r="L53" s="187">
        <v>585.45</v>
      </c>
      <c r="M53" s="207" t="s">
        <v>3137</v>
      </c>
      <c r="N53" s="208" t="s">
        <v>2132</v>
      </c>
      <c r="O53" s="208"/>
    </row>
    <row r="54" spans="1:15" ht="25.5">
      <c r="A54" s="22">
        <v>51</v>
      </c>
      <c r="B54" s="22" t="s">
        <v>608</v>
      </c>
      <c r="C54" s="22">
        <v>1</v>
      </c>
      <c r="D54" s="23" t="s">
        <v>597</v>
      </c>
      <c r="E54" s="22">
        <v>16</v>
      </c>
      <c r="F54" s="183">
        <v>3015084122</v>
      </c>
      <c r="G54" s="184" t="s">
        <v>597</v>
      </c>
      <c r="H54" s="183">
        <v>1</v>
      </c>
      <c r="I54" s="185" t="s">
        <v>3136</v>
      </c>
      <c r="J54" s="234">
        <v>161.07</v>
      </c>
      <c r="K54" s="186">
        <v>16</v>
      </c>
      <c r="L54" s="187">
        <v>2577.12</v>
      </c>
      <c r="M54" s="207" t="s">
        <v>3137</v>
      </c>
      <c r="N54" s="208" t="s">
        <v>608</v>
      </c>
      <c r="O54" s="208"/>
    </row>
    <row r="55" spans="1:15" ht="25.5">
      <c r="A55" s="22">
        <v>52</v>
      </c>
      <c r="B55" s="22" t="s">
        <v>2133</v>
      </c>
      <c r="C55" s="22">
        <v>1</v>
      </c>
      <c r="D55" s="23" t="s">
        <v>597</v>
      </c>
      <c r="E55" s="22">
        <v>5</v>
      </c>
      <c r="F55" s="183">
        <v>11488872216</v>
      </c>
      <c r="G55" s="184" t="s">
        <v>597</v>
      </c>
      <c r="H55" s="183">
        <v>1</v>
      </c>
      <c r="I55" s="185" t="s">
        <v>3136</v>
      </c>
      <c r="J55" s="234">
        <v>200.23</v>
      </c>
      <c r="K55" s="186">
        <v>5</v>
      </c>
      <c r="L55" s="187">
        <v>1001.15</v>
      </c>
      <c r="M55" s="207" t="s">
        <v>3137</v>
      </c>
      <c r="N55" s="208" t="s">
        <v>2133</v>
      </c>
      <c r="O55" s="208"/>
    </row>
    <row r="56" spans="1:15" ht="12.75">
      <c r="A56" s="22">
        <v>53</v>
      </c>
      <c r="B56" s="22" t="s">
        <v>2134</v>
      </c>
      <c r="C56" s="22">
        <v>1</v>
      </c>
      <c r="D56" s="23" t="s">
        <v>597</v>
      </c>
      <c r="E56" s="22">
        <v>2</v>
      </c>
      <c r="F56" s="183">
        <v>11661850216</v>
      </c>
      <c r="G56" s="184" t="s">
        <v>597</v>
      </c>
      <c r="H56" s="183">
        <v>1</v>
      </c>
      <c r="I56" s="185" t="s">
        <v>3136</v>
      </c>
      <c r="J56" s="234">
        <v>102.58</v>
      </c>
      <c r="K56" s="186">
        <v>2</v>
      </c>
      <c r="L56" s="187">
        <v>205.16</v>
      </c>
      <c r="M56" s="207" t="s">
        <v>3137</v>
      </c>
      <c r="N56" s="208" t="s">
        <v>2134</v>
      </c>
      <c r="O56" s="208"/>
    </row>
    <row r="57" spans="1:15" ht="13.5" thickBot="1">
      <c r="A57" s="22">
        <v>54</v>
      </c>
      <c r="B57" s="22" t="s">
        <v>2135</v>
      </c>
      <c r="C57" s="22">
        <v>1</v>
      </c>
      <c r="D57" s="23" t="s">
        <v>597</v>
      </c>
      <c r="E57" s="22">
        <v>17</v>
      </c>
      <c r="F57" s="183">
        <v>11489364216</v>
      </c>
      <c r="G57" s="184" t="s">
        <v>597</v>
      </c>
      <c r="H57" s="183">
        <v>1</v>
      </c>
      <c r="I57" s="185" t="s">
        <v>3136</v>
      </c>
      <c r="J57" s="234">
        <v>57.99</v>
      </c>
      <c r="K57" s="186">
        <v>17</v>
      </c>
      <c r="L57" s="187">
        <v>985.83</v>
      </c>
      <c r="M57" s="207" t="s">
        <v>3137</v>
      </c>
      <c r="N57" s="208" t="s">
        <v>2135</v>
      </c>
      <c r="O57" s="208"/>
    </row>
    <row r="58" spans="1:15" ht="26.25" thickBot="1">
      <c r="A58" s="25"/>
      <c r="B58" s="44" t="s">
        <v>4137</v>
      </c>
      <c r="C58" s="63"/>
      <c r="D58" s="26"/>
      <c r="E58" s="27"/>
      <c r="F58" s="225"/>
      <c r="G58" s="225"/>
      <c r="H58" s="226"/>
      <c r="I58" s="227"/>
      <c r="J58" s="228"/>
      <c r="K58" s="229"/>
      <c r="L58" s="230">
        <v>26593.464000000004</v>
      </c>
      <c r="M58" s="231"/>
      <c r="N58" s="238"/>
      <c r="O58" s="238"/>
    </row>
  </sheetData>
  <sheetProtection/>
  <mergeCells count="5">
    <mergeCell ref="A1:E1"/>
    <mergeCell ref="F1:O1"/>
    <mergeCell ref="H2:I2"/>
    <mergeCell ref="H3:I3"/>
    <mergeCell ref="O2:O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D1">
      <selection activeCell="O2" sqref="O2:O3"/>
    </sheetView>
  </sheetViews>
  <sheetFormatPr defaultColWidth="9.00390625" defaultRowHeight="12.75"/>
  <cols>
    <col min="1" max="1" width="4.125" style="0" customWidth="1"/>
    <col min="2" max="2" width="34.75390625" style="0" customWidth="1"/>
    <col min="3" max="3" width="8.625" style="0" customWidth="1"/>
    <col min="4" max="4" width="6.25390625" style="0" customWidth="1"/>
    <col min="5" max="5" width="7.125" style="0" customWidth="1"/>
    <col min="6" max="6" width="14.00390625" style="1" customWidth="1"/>
    <col min="7" max="7" width="6.875" style="1" customWidth="1"/>
    <col min="8" max="8" width="5.625" style="1" customWidth="1"/>
    <col min="9" max="9" width="8.75390625" style="1" customWidth="1"/>
    <col min="10" max="10" width="16.00390625" style="1" customWidth="1"/>
    <col min="11" max="11" width="12.75390625" style="1" customWidth="1"/>
    <col min="12" max="12" width="16.75390625" style="1" customWidth="1"/>
    <col min="13" max="14" width="20.75390625" style="1" customWidth="1"/>
    <col min="15" max="15" width="21.25390625" style="1" customWidth="1"/>
  </cols>
  <sheetData>
    <row r="1" spans="1:15" ht="16.5" thickBot="1">
      <c r="A1" s="584" t="s">
        <v>647</v>
      </c>
      <c r="B1" s="585"/>
      <c r="C1" s="585"/>
      <c r="D1" s="585"/>
      <c r="E1" s="586"/>
      <c r="F1" s="594" t="s">
        <v>3135</v>
      </c>
      <c r="G1" s="595"/>
      <c r="H1" s="595"/>
      <c r="I1" s="595"/>
      <c r="J1" s="595"/>
      <c r="K1" s="595"/>
      <c r="L1" s="595"/>
      <c r="M1" s="595"/>
      <c r="N1" s="595"/>
      <c r="O1" s="596"/>
    </row>
    <row r="2" spans="1:15" ht="25.5" customHeight="1">
      <c r="A2" s="56" t="s">
        <v>648</v>
      </c>
      <c r="B2" s="56"/>
      <c r="C2" s="56" t="s">
        <v>4223</v>
      </c>
      <c r="D2" s="57" t="s">
        <v>649</v>
      </c>
      <c r="E2" s="56"/>
      <c r="F2" s="177" t="s">
        <v>4225</v>
      </c>
      <c r="G2" s="177" t="s">
        <v>650</v>
      </c>
      <c r="H2" s="597" t="s">
        <v>651</v>
      </c>
      <c r="I2" s="598"/>
      <c r="J2" s="178" t="s">
        <v>652</v>
      </c>
      <c r="K2" s="178" t="s">
        <v>653</v>
      </c>
      <c r="L2" s="177" t="s">
        <v>654</v>
      </c>
      <c r="M2" s="179" t="s">
        <v>2139</v>
      </c>
      <c r="N2" s="178" t="s">
        <v>2141</v>
      </c>
      <c r="O2" s="592" t="s">
        <v>2885</v>
      </c>
    </row>
    <row r="3" spans="1:15" ht="25.5" customHeight="1" thickBot="1">
      <c r="A3" s="58" t="s">
        <v>657</v>
      </c>
      <c r="B3" s="59" t="s">
        <v>658</v>
      </c>
      <c r="C3" s="59" t="s">
        <v>4224</v>
      </c>
      <c r="D3" s="60" t="s">
        <v>659</v>
      </c>
      <c r="E3" s="59" t="s">
        <v>660</v>
      </c>
      <c r="F3" s="180" t="s">
        <v>4226</v>
      </c>
      <c r="G3" s="180" t="s">
        <v>659</v>
      </c>
      <c r="H3" s="599" t="s">
        <v>661</v>
      </c>
      <c r="I3" s="600"/>
      <c r="J3" s="181" t="s">
        <v>662</v>
      </c>
      <c r="K3" s="181" t="s">
        <v>663</v>
      </c>
      <c r="L3" s="180" t="s">
        <v>664</v>
      </c>
      <c r="M3" s="182" t="s">
        <v>2138</v>
      </c>
      <c r="N3" s="182" t="s">
        <v>2140</v>
      </c>
      <c r="O3" s="593"/>
    </row>
    <row r="4" spans="1:15" ht="25.5">
      <c r="A4" s="22">
        <v>1</v>
      </c>
      <c r="B4" s="22" t="s">
        <v>4304</v>
      </c>
      <c r="C4" s="22">
        <v>1</v>
      </c>
      <c r="D4" s="23" t="s">
        <v>597</v>
      </c>
      <c r="E4" s="22">
        <v>5</v>
      </c>
      <c r="F4" s="183">
        <v>3526038196</v>
      </c>
      <c r="G4" s="184" t="s">
        <v>597</v>
      </c>
      <c r="H4" s="183">
        <v>1</v>
      </c>
      <c r="I4" s="185" t="s">
        <v>3136</v>
      </c>
      <c r="J4" s="184">
        <v>50.58</v>
      </c>
      <c r="K4" s="186">
        <v>5</v>
      </c>
      <c r="L4" s="187">
        <v>252.9</v>
      </c>
      <c r="M4" s="207" t="s">
        <v>3137</v>
      </c>
      <c r="N4" s="208" t="s">
        <v>4304</v>
      </c>
      <c r="O4" s="208"/>
    </row>
    <row r="5" spans="1:15" ht="25.5">
      <c r="A5" s="22">
        <v>2</v>
      </c>
      <c r="B5" s="22" t="s">
        <v>4305</v>
      </c>
      <c r="C5" s="22">
        <v>1</v>
      </c>
      <c r="D5" s="23" t="s">
        <v>597</v>
      </c>
      <c r="E5" s="22">
        <v>24</v>
      </c>
      <c r="F5" s="183">
        <v>12241528196</v>
      </c>
      <c r="G5" s="184" t="s">
        <v>597</v>
      </c>
      <c r="H5" s="183">
        <v>1</v>
      </c>
      <c r="I5" s="185" t="s">
        <v>3136</v>
      </c>
      <c r="J5" s="184">
        <v>65.84</v>
      </c>
      <c r="K5" s="186">
        <v>24</v>
      </c>
      <c r="L5" s="187">
        <v>1580.16</v>
      </c>
      <c r="M5" s="207" t="s">
        <v>3137</v>
      </c>
      <c r="N5" s="208" t="s">
        <v>4305</v>
      </c>
      <c r="O5" s="208"/>
    </row>
    <row r="6" spans="1:15" ht="25.5">
      <c r="A6" s="22">
        <v>3</v>
      </c>
      <c r="B6" s="22" t="s">
        <v>4306</v>
      </c>
      <c r="C6" s="22">
        <v>1</v>
      </c>
      <c r="D6" s="23" t="s">
        <v>597</v>
      </c>
      <c r="E6" s="22">
        <v>4</v>
      </c>
      <c r="F6" s="183">
        <v>11937545193</v>
      </c>
      <c r="G6" s="184" t="s">
        <v>597</v>
      </c>
      <c r="H6" s="183">
        <v>1</v>
      </c>
      <c r="I6" s="185" t="s">
        <v>3136</v>
      </c>
      <c r="J6" s="184">
        <v>50.58</v>
      </c>
      <c r="K6" s="186">
        <v>4</v>
      </c>
      <c r="L6" s="187">
        <v>202.32</v>
      </c>
      <c r="M6" s="207" t="s">
        <v>3137</v>
      </c>
      <c r="N6" s="208" t="s">
        <v>4306</v>
      </c>
      <c r="O6" s="208"/>
    </row>
    <row r="7" spans="1:15" ht="25.5">
      <c r="A7" s="22">
        <v>4</v>
      </c>
      <c r="B7" s="22" t="s">
        <v>2114</v>
      </c>
      <c r="C7" s="22">
        <v>1</v>
      </c>
      <c r="D7" s="23" t="s">
        <v>597</v>
      </c>
      <c r="E7" s="22">
        <v>4</v>
      </c>
      <c r="F7" s="183">
        <v>11893840193</v>
      </c>
      <c r="G7" s="184" t="s">
        <v>597</v>
      </c>
      <c r="H7" s="183">
        <v>1</v>
      </c>
      <c r="I7" s="185" t="s">
        <v>3136</v>
      </c>
      <c r="J7" s="184">
        <v>131.68</v>
      </c>
      <c r="K7" s="186">
        <v>4</v>
      </c>
      <c r="L7" s="187">
        <v>526.72</v>
      </c>
      <c r="M7" s="207" t="s">
        <v>3137</v>
      </c>
      <c r="N7" s="208" t="s">
        <v>2114</v>
      </c>
      <c r="O7" s="208"/>
    </row>
    <row r="8" spans="1:15" ht="25.5">
      <c r="A8" s="22">
        <v>5</v>
      </c>
      <c r="B8" s="22" t="s">
        <v>2115</v>
      </c>
      <c r="C8" s="22">
        <v>1</v>
      </c>
      <c r="D8" s="23" t="s">
        <v>597</v>
      </c>
      <c r="E8" s="22">
        <v>4</v>
      </c>
      <c r="F8" s="183">
        <v>11937553193</v>
      </c>
      <c r="G8" s="184" t="s">
        <v>597</v>
      </c>
      <c r="H8" s="183">
        <v>1</v>
      </c>
      <c r="I8" s="185" t="s">
        <v>3136</v>
      </c>
      <c r="J8" s="184">
        <v>50.58</v>
      </c>
      <c r="K8" s="186">
        <v>4</v>
      </c>
      <c r="L8" s="187">
        <v>202.32</v>
      </c>
      <c r="M8" s="207" t="s">
        <v>3137</v>
      </c>
      <c r="N8" s="208" t="s">
        <v>2115</v>
      </c>
      <c r="O8" s="208"/>
    </row>
    <row r="9" spans="1:15" ht="26.25" thickBot="1">
      <c r="A9" s="22">
        <v>6</v>
      </c>
      <c r="B9" s="22" t="s">
        <v>2116</v>
      </c>
      <c r="C9" s="22">
        <v>1</v>
      </c>
      <c r="D9" s="23" t="s">
        <v>597</v>
      </c>
      <c r="E9" s="22">
        <v>36</v>
      </c>
      <c r="F9" s="183">
        <v>11894307193</v>
      </c>
      <c r="G9" s="184" t="s">
        <v>597</v>
      </c>
      <c r="H9" s="183">
        <v>1</v>
      </c>
      <c r="I9" s="185" t="s">
        <v>3136</v>
      </c>
      <c r="J9" s="184">
        <v>65.84</v>
      </c>
      <c r="K9" s="186">
        <v>36</v>
      </c>
      <c r="L9" s="187">
        <v>2370.24</v>
      </c>
      <c r="M9" s="207" t="s">
        <v>3137</v>
      </c>
      <c r="N9" s="208" t="s">
        <v>2116</v>
      </c>
      <c r="O9" s="208"/>
    </row>
    <row r="10" spans="1:15" ht="26.25" thickBot="1">
      <c r="A10" s="25"/>
      <c r="B10" s="44" t="s">
        <v>4138</v>
      </c>
      <c r="C10" s="63"/>
      <c r="D10" s="26"/>
      <c r="E10" s="27"/>
      <c r="F10" s="225"/>
      <c r="G10" s="225"/>
      <c r="H10" s="226"/>
      <c r="I10" s="227"/>
      <c r="J10" s="228"/>
      <c r="K10" s="229"/>
      <c r="L10" s="230">
        <v>5134.66</v>
      </c>
      <c r="M10" s="239"/>
      <c r="N10" s="198"/>
      <c r="O10" s="198"/>
    </row>
  </sheetData>
  <sheetProtection/>
  <mergeCells count="5">
    <mergeCell ref="A1:E1"/>
    <mergeCell ref="F1:O1"/>
    <mergeCell ref="H2:I2"/>
    <mergeCell ref="H3:I3"/>
    <mergeCell ref="O2:O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O2" sqref="O2:O3"/>
    </sheetView>
  </sheetViews>
  <sheetFormatPr defaultColWidth="9.00390625" defaultRowHeight="12.75"/>
  <cols>
    <col min="1" max="1" width="4.125" style="1" customWidth="1"/>
    <col min="2" max="2" width="41.25390625" style="1" customWidth="1"/>
    <col min="3" max="3" width="8.875" style="1" customWidth="1"/>
    <col min="4" max="4" width="6.25390625" style="2" customWidth="1"/>
    <col min="5" max="6" width="7.125" style="1" customWidth="1"/>
    <col min="7" max="7" width="6.875" style="1" customWidth="1"/>
    <col min="8" max="8" width="5.625" style="1" customWidth="1"/>
    <col min="9" max="9" width="8.75390625" style="1" customWidth="1"/>
    <col min="10" max="10" width="14.00390625" style="1" customWidth="1"/>
    <col min="11" max="11" width="12.75390625" style="1" customWidth="1"/>
    <col min="12" max="12" width="16.75390625" style="1" customWidth="1"/>
    <col min="13" max="14" width="20.75390625" style="1" customWidth="1"/>
    <col min="15" max="15" width="21.25390625" style="1" customWidth="1"/>
  </cols>
  <sheetData>
    <row r="1" spans="1:15" ht="16.5" thickBot="1">
      <c r="A1" s="584" t="s">
        <v>647</v>
      </c>
      <c r="B1" s="585"/>
      <c r="C1" s="585"/>
      <c r="D1" s="585"/>
      <c r="E1" s="586"/>
      <c r="F1" s="594" t="s">
        <v>3179</v>
      </c>
      <c r="G1" s="595"/>
      <c r="H1" s="595"/>
      <c r="I1" s="595"/>
      <c r="J1" s="595"/>
      <c r="K1" s="595"/>
      <c r="L1" s="595"/>
      <c r="M1" s="595"/>
      <c r="N1" s="595"/>
      <c r="O1" s="596"/>
    </row>
    <row r="2" spans="1:15" ht="24" customHeight="1">
      <c r="A2" s="56" t="s">
        <v>648</v>
      </c>
      <c r="B2" s="56"/>
      <c r="C2" s="56" t="s">
        <v>4223</v>
      </c>
      <c r="D2" s="57" t="s">
        <v>649</v>
      </c>
      <c r="E2" s="56"/>
      <c r="F2" s="177" t="s">
        <v>4225</v>
      </c>
      <c r="G2" s="177" t="s">
        <v>650</v>
      </c>
      <c r="H2" s="597" t="s">
        <v>651</v>
      </c>
      <c r="I2" s="598"/>
      <c r="J2" s="178" t="s">
        <v>652</v>
      </c>
      <c r="K2" s="178" t="s">
        <v>653</v>
      </c>
      <c r="L2" s="177" t="s">
        <v>654</v>
      </c>
      <c r="M2" s="179" t="s">
        <v>2139</v>
      </c>
      <c r="N2" s="178" t="s">
        <v>2141</v>
      </c>
      <c r="O2" s="592" t="s">
        <v>2885</v>
      </c>
    </row>
    <row r="3" spans="1:15" ht="24" customHeight="1" thickBot="1">
      <c r="A3" s="58" t="s">
        <v>657</v>
      </c>
      <c r="B3" s="59" t="s">
        <v>658</v>
      </c>
      <c r="C3" s="59" t="s">
        <v>4224</v>
      </c>
      <c r="D3" s="60" t="s">
        <v>659</v>
      </c>
      <c r="E3" s="59" t="s">
        <v>660</v>
      </c>
      <c r="F3" s="180" t="s">
        <v>4226</v>
      </c>
      <c r="G3" s="180" t="s">
        <v>659</v>
      </c>
      <c r="H3" s="599" t="s">
        <v>661</v>
      </c>
      <c r="I3" s="600"/>
      <c r="J3" s="181" t="s">
        <v>662</v>
      </c>
      <c r="K3" s="181" t="s">
        <v>663</v>
      </c>
      <c r="L3" s="180" t="s">
        <v>664</v>
      </c>
      <c r="M3" s="182" t="s">
        <v>2138</v>
      </c>
      <c r="N3" s="182" t="s">
        <v>2140</v>
      </c>
      <c r="O3" s="593"/>
    </row>
    <row r="4" spans="1:15" ht="25.5">
      <c r="A4" s="5">
        <v>1</v>
      </c>
      <c r="B4" s="104" t="s">
        <v>743</v>
      </c>
      <c r="C4" s="104">
        <v>100</v>
      </c>
      <c r="D4" s="93" t="s">
        <v>597</v>
      </c>
      <c r="E4" s="5">
        <v>50</v>
      </c>
      <c r="F4" s="183" t="s">
        <v>2164</v>
      </c>
      <c r="G4" s="184">
        <v>100</v>
      </c>
      <c r="H4" s="183">
        <v>1</v>
      </c>
      <c r="I4" s="185" t="s">
        <v>3180</v>
      </c>
      <c r="J4" s="184">
        <v>16.6454</v>
      </c>
      <c r="K4" s="186">
        <v>50</v>
      </c>
      <c r="L4" s="187">
        <v>832.27</v>
      </c>
      <c r="M4" s="207" t="s">
        <v>2181</v>
      </c>
      <c r="N4" s="208" t="s">
        <v>3181</v>
      </c>
      <c r="O4" s="208"/>
    </row>
    <row r="5" spans="1:15" ht="25.5">
      <c r="A5" s="5">
        <v>2</v>
      </c>
      <c r="B5" s="103" t="s">
        <v>3666</v>
      </c>
      <c r="C5" s="103">
        <v>50</v>
      </c>
      <c r="D5" s="93" t="s">
        <v>597</v>
      </c>
      <c r="E5" s="5">
        <v>30</v>
      </c>
      <c r="F5" s="183" t="s">
        <v>2165</v>
      </c>
      <c r="G5" s="184">
        <v>100</v>
      </c>
      <c r="H5" s="183">
        <v>2</v>
      </c>
      <c r="I5" s="185" t="s">
        <v>3180</v>
      </c>
      <c r="J5" s="184">
        <v>14.1485</v>
      </c>
      <c r="K5" s="186">
        <v>15</v>
      </c>
      <c r="L5" s="187">
        <v>212.2275</v>
      </c>
      <c r="M5" s="207" t="s">
        <v>2181</v>
      </c>
      <c r="N5" s="208" t="s">
        <v>2182</v>
      </c>
      <c r="O5" s="208"/>
    </row>
    <row r="6" spans="1:15" ht="38.25">
      <c r="A6" s="133">
        <v>3</v>
      </c>
      <c r="B6" s="134" t="s">
        <v>2149</v>
      </c>
      <c r="C6" s="134">
        <v>50</v>
      </c>
      <c r="D6" s="135" t="s">
        <v>597</v>
      </c>
      <c r="E6" s="133">
        <v>550</v>
      </c>
      <c r="F6" s="183" t="s">
        <v>2166</v>
      </c>
      <c r="G6" s="184">
        <v>100</v>
      </c>
      <c r="H6" s="183">
        <v>2</v>
      </c>
      <c r="I6" s="185" t="s">
        <v>3180</v>
      </c>
      <c r="J6" s="184">
        <v>25.0648</v>
      </c>
      <c r="K6" s="186">
        <v>275</v>
      </c>
      <c r="L6" s="187">
        <v>6892.82</v>
      </c>
      <c r="M6" s="207" t="s">
        <v>2181</v>
      </c>
      <c r="N6" s="208" t="s">
        <v>2183</v>
      </c>
      <c r="O6" s="208"/>
    </row>
    <row r="7" spans="1:15" ht="25.5">
      <c r="A7" s="5">
        <v>4</v>
      </c>
      <c r="B7" s="92" t="s">
        <v>3667</v>
      </c>
      <c r="C7" s="92">
        <v>50</v>
      </c>
      <c r="D7" s="93" t="s">
        <v>597</v>
      </c>
      <c r="E7" s="5">
        <v>600</v>
      </c>
      <c r="F7" s="183" t="s">
        <v>2167</v>
      </c>
      <c r="G7" s="184">
        <v>100</v>
      </c>
      <c r="H7" s="183">
        <v>2</v>
      </c>
      <c r="I7" s="185" t="s">
        <v>3180</v>
      </c>
      <c r="J7" s="184">
        <v>25.0648</v>
      </c>
      <c r="K7" s="186">
        <v>300</v>
      </c>
      <c r="L7" s="187">
        <v>7519.44</v>
      </c>
      <c r="M7" s="207" t="s">
        <v>2181</v>
      </c>
      <c r="N7" s="208" t="s">
        <v>2184</v>
      </c>
      <c r="O7" s="208"/>
    </row>
    <row r="8" spans="1:15" ht="25.5">
      <c r="A8" s="5">
        <v>5</v>
      </c>
      <c r="B8" s="92" t="s">
        <v>3668</v>
      </c>
      <c r="C8" s="92">
        <v>50</v>
      </c>
      <c r="D8" s="93" t="s">
        <v>597</v>
      </c>
      <c r="E8" s="5">
        <v>80</v>
      </c>
      <c r="F8" s="183" t="s">
        <v>2168</v>
      </c>
      <c r="G8" s="184">
        <v>100</v>
      </c>
      <c r="H8" s="183">
        <v>2</v>
      </c>
      <c r="I8" s="185" t="s">
        <v>3180</v>
      </c>
      <c r="J8" s="184">
        <v>17.6237</v>
      </c>
      <c r="K8" s="186">
        <v>40</v>
      </c>
      <c r="L8" s="187">
        <v>704.948</v>
      </c>
      <c r="M8" s="207" t="s">
        <v>2181</v>
      </c>
      <c r="N8" s="208" t="s">
        <v>2185</v>
      </c>
      <c r="O8" s="208"/>
    </row>
    <row r="9" spans="1:15" ht="25.5">
      <c r="A9" s="5">
        <v>6</v>
      </c>
      <c r="B9" s="92" t="s">
        <v>3669</v>
      </c>
      <c r="C9" s="92">
        <v>50</v>
      </c>
      <c r="D9" s="93" t="s">
        <v>597</v>
      </c>
      <c r="E9" s="5">
        <v>65</v>
      </c>
      <c r="F9" s="183" t="s">
        <v>2169</v>
      </c>
      <c r="G9" s="184">
        <v>100</v>
      </c>
      <c r="H9" s="183">
        <v>2</v>
      </c>
      <c r="I9" s="185" t="s">
        <v>3180</v>
      </c>
      <c r="J9" s="184">
        <v>16.4831</v>
      </c>
      <c r="K9" s="186">
        <v>32.5</v>
      </c>
      <c r="L9" s="187">
        <v>535.70075</v>
      </c>
      <c r="M9" s="207" t="s">
        <v>2181</v>
      </c>
      <c r="N9" s="208" t="s">
        <v>2186</v>
      </c>
      <c r="O9" s="208"/>
    </row>
    <row r="10" spans="1:15" ht="25.5">
      <c r="A10" s="5">
        <v>7</v>
      </c>
      <c r="B10" s="92" t="s">
        <v>3670</v>
      </c>
      <c r="C10" s="92">
        <v>50</v>
      </c>
      <c r="D10" s="93" t="s">
        <v>597</v>
      </c>
      <c r="E10" s="5">
        <v>850</v>
      </c>
      <c r="F10" s="183" t="s">
        <v>2170</v>
      </c>
      <c r="G10" s="184">
        <v>100</v>
      </c>
      <c r="H10" s="183">
        <v>2</v>
      </c>
      <c r="I10" s="185" t="s">
        <v>3180</v>
      </c>
      <c r="J10" s="184">
        <v>16.4831</v>
      </c>
      <c r="K10" s="186">
        <v>425</v>
      </c>
      <c r="L10" s="187">
        <v>7005.3175</v>
      </c>
      <c r="M10" s="207" t="s">
        <v>2181</v>
      </c>
      <c r="N10" s="208" t="s">
        <v>2187</v>
      </c>
      <c r="O10" s="208"/>
    </row>
    <row r="11" spans="1:15" ht="25.5">
      <c r="A11" s="5">
        <v>8</v>
      </c>
      <c r="B11" s="92" t="s">
        <v>3671</v>
      </c>
      <c r="C11" s="92">
        <v>50</v>
      </c>
      <c r="D11" s="93" t="s">
        <v>597</v>
      </c>
      <c r="E11" s="5">
        <v>15</v>
      </c>
      <c r="F11" s="183" t="s">
        <v>2171</v>
      </c>
      <c r="G11" s="184">
        <v>100</v>
      </c>
      <c r="H11" s="183">
        <v>2</v>
      </c>
      <c r="I11" s="185" t="s">
        <v>3180</v>
      </c>
      <c r="J11" s="184">
        <v>16.4831</v>
      </c>
      <c r="K11" s="186">
        <v>7.5</v>
      </c>
      <c r="L11" s="187">
        <v>123.62325</v>
      </c>
      <c r="M11" s="207" t="s">
        <v>2181</v>
      </c>
      <c r="N11" s="208" t="s">
        <v>2188</v>
      </c>
      <c r="O11" s="208"/>
    </row>
    <row r="12" spans="1:15" ht="25.5">
      <c r="A12" s="5">
        <v>9</v>
      </c>
      <c r="B12" s="92" t="s">
        <v>3672</v>
      </c>
      <c r="C12" s="92">
        <v>50</v>
      </c>
      <c r="D12" s="93" t="s">
        <v>597</v>
      </c>
      <c r="E12" s="5">
        <v>120</v>
      </c>
      <c r="F12" s="183" t="s">
        <v>2172</v>
      </c>
      <c r="G12" s="184">
        <v>100</v>
      </c>
      <c r="H12" s="183">
        <v>2</v>
      </c>
      <c r="I12" s="185" t="s">
        <v>3180</v>
      </c>
      <c r="J12" s="184">
        <v>22.5583</v>
      </c>
      <c r="K12" s="186">
        <v>60</v>
      </c>
      <c r="L12" s="187">
        <v>1353.498</v>
      </c>
      <c r="M12" s="207" t="s">
        <v>2181</v>
      </c>
      <c r="N12" s="208" t="s">
        <v>2189</v>
      </c>
      <c r="O12" s="208"/>
    </row>
    <row r="13" spans="1:15" ht="38.25">
      <c r="A13" s="5">
        <v>10</v>
      </c>
      <c r="B13" s="92" t="s">
        <v>3673</v>
      </c>
      <c r="C13" s="92">
        <v>100</v>
      </c>
      <c r="D13" s="93" t="s">
        <v>597</v>
      </c>
      <c r="E13" s="5">
        <v>30</v>
      </c>
      <c r="F13" s="183" t="s">
        <v>2173</v>
      </c>
      <c r="G13" s="184">
        <v>100</v>
      </c>
      <c r="H13" s="183">
        <v>1</v>
      </c>
      <c r="I13" s="185" t="s">
        <v>3180</v>
      </c>
      <c r="J13" s="184">
        <v>16.4488</v>
      </c>
      <c r="K13" s="186">
        <v>30</v>
      </c>
      <c r="L13" s="187">
        <v>493.46399999999994</v>
      </c>
      <c r="M13" s="207" t="s">
        <v>2181</v>
      </c>
      <c r="N13" s="208" t="s">
        <v>2190</v>
      </c>
      <c r="O13" s="208"/>
    </row>
    <row r="14" spans="1:15" ht="38.25">
      <c r="A14" s="5">
        <v>11</v>
      </c>
      <c r="B14" s="104" t="s">
        <v>744</v>
      </c>
      <c r="C14" s="104">
        <v>100</v>
      </c>
      <c r="D14" s="105" t="s">
        <v>597</v>
      </c>
      <c r="E14" s="8">
        <v>140</v>
      </c>
      <c r="F14" s="183" t="s">
        <v>2174</v>
      </c>
      <c r="G14" s="184">
        <v>100</v>
      </c>
      <c r="H14" s="183">
        <v>1</v>
      </c>
      <c r="I14" s="185" t="s">
        <v>3180</v>
      </c>
      <c r="J14" s="184">
        <v>13.3157</v>
      </c>
      <c r="K14" s="186">
        <v>140</v>
      </c>
      <c r="L14" s="187">
        <v>1864.1979999999999</v>
      </c>
      <c r="M14" s="207" t="s">
        <v>2181</v>
      </c>
      <c r="N14" s="208" t="s">
        <v>2191</v>
      </c>
      <c r="O14" s="208"/>
    </row>
    <row r="15" spans="1:15" ht="38.25">
      <c r="A15" s="5">
        <v>12</v>
      </c>
      <c r="B15" s="8" t="s">
        <v>745</v>
      </c>
      <c r="C15" s="8">
        <v>100</v>
      </c>
      <c r="D15" s="105" t="s">
        <v>597</v>
      </c>
      <c r="E15" s="8">
        <v>350</v>
      </c>
      <c r="F15" s="183" t="s">
        <v>2175</v>
      </c>
      <c r="G15" s="184">
        <v>100</v>
      </c>
      <c r="H15" s="183">
        <v>1</v>
      </c>
      <c r="I15" s="185" t="s">
        <v>3180</v>
      </c>
      <c r="J15" s="184">
        <v>13.3157</v>
      </c>
      <c r="K15" s="186">
        <v>350</v>
      </c>
      <c r="L15" s="187">
        <v>4660.495</v>
      </c>
      <c r="M15" s="207" t="s">
        <v>2181</v>
      </c>
      <c r="N15" s="208" t="s">
        <v>2192</v>
      </c>
      <c r="O15" s="208"/>
    </row>
    <row r="16" spans="1:15" ht="25.5">
      <c r="A16" s="5">
        <v>13</v>
      </c>
      <c r="B16" s="104" t="s">
        <v>746</v>
      </c>
      <c r="C16" s="104">
        <v>200</v>
      </c>
      <c r="D16" s="105" t="s">
        <v>597</v>
      </c>
      <c r="E16" s="8">
        <v>10</v>
      </c>
      <c r="F16" s="183" t="s">
        <v>2176</v>
      </c>
      <c r="G16" s="184">
        <v>200</v>
      </c>
      <c r="H16" s="183">
        <v>1</v>
      </c>
      <c r="I16" s="185" t="s">
        <v>3182</v>
      </c>
      <c r="J16" s="184">
        <v>61.0336</v>
      </c>
      <c r="K16" s="186">
        <v>10</v>
      </c>
      <c r="L16" s="187">
        <v>610.336</v>
      </c>
      <c r="M16" s="207" t="s">
        <v>2181</v>
      </c>
      <c r="N16" s="208" t="s">
        <v>2193</v>
      </c>
      <c r="O16" s="208"/>
    </row>
    <row r="17" spans="1:15" ht="38.25">
      <c r="A17" s="5">
        <v>14</v>
      </c>
      <c r="B17" s="8" t="s">
        <v>747</v>
      </c>
      <c r="C17" s="8">
        <v>200</v>
      </c>
      <c r="D17" s="105" t="s">
        <v>597</v>
      </c>
      <c r="E17" s="8">
        <v>60</v>
      </c>
      <c r="F17" s="183" t="s">
        <v>3183</v>
      </c>
      <c r="G17" s="184">
        <v>200</v>
      </c>
      <c r="H17" s="183">
        <v>1</v>
      </c>
      <c r="I17" s="185" t="s">
        <v>3182</v>
      </c>
      <c r="J17" s="184">
        <v>61.0336</v>
      </c>
      <c r="K17" s="186">
        <v>60</v>
      </c>
      <c r="L17" s="187">
        <v>3662.016</v>
      </c>
      <c r="M17" s="207" t="s">
        <v>2181</v>
      </c>
      <c r="N17" s="208" t="s">
        <v>3184</v>
      </c>
      <c r="O17" s="208"/>
    </row>
    <row r="18" spans="1:15" ht="25.5">
      <c r="A18" s="5">
        <v>15</v>
      </c>
      <c r="B18" s="104" t="s">
        <v>3674</v>
      </c>
      <c r="C18" s="104">
        <v>50</v>
      </c>
      <c r="D18" s="93" t="s">
        <v>597</v>
      </c>
      <c r="E18" s="8">
        <v>270</v>
      </c>
      <c r="F18" s="183" t="s">
        <v>2177</v>
      </c>
      <c r="G18" s="184">
        <v>50</v>
      </c>
      <c r="H18" s="183">
        <v>1</v>
      </c>
      <c r="I18" s="185" t="s">
        <v>3185</v>
      </c>
      <c r="J18" s="184">
        <v>34.9918</v>
      </c>
      <c r="K18" s="186">
        <v>270</v>
      </c>
      <c r="L18" s="187">
        <v>9447.786</v>
      </c>
      <c r="M18" s="207" t="s">
        <v>2181</v>
      </c>
      <c r="N18" s="208" t="s">
        <v>2194</v>
      </c>
      <c r="O18" s="208"/>
    </row>
    <row r="19" spans="1:15" ht="38.25">
      <c r="A19" s="5">
        <v>16</v>
      </c>
      <c r="B19" s="92" t="s">
        <v>748</v>
      </c>
      <c r="C19" s="92">
        <v>50</v>
      </c>
      <c r="D19" s="93" t="s">
        <v>597</v>
      </c>
      <c r="E19" s="8">
        <v>10</v>
      </c>
      <c r="F19" s="183" t="s">
        <v>2178</v>
      </c>
      <c r="G19" s="184">
        <v>50</v>
      </c>
      <c r="H19" s="183">
        <v>1</v>
      </c>
      <c r="I19" s="185" t="s">
        <v>3185</v>
      </c>
      <c r="J19" s="184">
        <v>19.5514</v>
      </c>
      <c r="K19" s="186">
        <v>10</v>
      </c>
      <c r="L19" s="187">
        <v>195.514</v>
      </c>
      <c r="M19" s="207" t="s">
        <v>2181</v>
      </c>
      <c r="N19" s="208" t="s">
        <v>2195</v>
      </c>
      <c r="O19" s="208"/>
    </row>
    <row r="20" spans="1:15" ht="38.25">
      <c r="A20" s="5">
        <v>17</v>
      </c>
      <c r="B20" s="92" t="s">
        <v>749</v>
      </c>
      <c r="C20" s="92">
        <v>50</v>
      </c>
      <c r="D20" s="93" t="s">
        <v>597</v>
      </c>
      <c r="E20" s="8">
        <v>100</v>
      </c>
      <c r="F20" s="183" t="s">
        <v>2179</v>
      </c>
      <c r="G20" s="184">
        <v>50</v>
      </c>
      <c r="H20" s="183">
        <v>1</v>
      </c>
      <c r="I20" s="185" t="s">
        <v>3185</v>
      </c>
      <c r="J20" s="184">
        <v>18.642</v>
      </c>
      <c r="K20" s="186">
        <v>100</v>
      </c>
      <c r="L20" s="187">
        <v>1864.2</v>
      </c>
      <c r="M20" s="207" t="s">
        <v>2181</v>
      </c>
      <c r="N20" s="208" t="s">
        <v>2196</v>
      </c>
      <c r="O20" s="208"/>
    </row>
    <row r="21" spans="1:15" ht="38.25">
      <c r="A21" s="5">
        <v>18</v>
      </c>
      <c r="B21" s="92" t="s">
        <v>750</v>
      </c>
      <c r="C21" s="92">
        <v>20</v>
      </c>
      <c r="D21" s="93" t="s">
        <v>597</v>
      </c>
      <c r="E21" s="8">
        <v>2</v>
      </c>
      <c r="F21" s="183" t="s">
        <v>3186</v>
      </c>
      <c r="G21" s="184">
        <v>20</v>
      </c>
      <c r="H21" s="183">
        <v>1</v>
      </c>
      <c r="I21" s="185" t="s">
        <v>3187</v>
      </c>
      <c r="J21" s="184">
        <v>35.3714</v>
      </c>
      <c r="K21" s="186">
        <v>2</v>
      </c>
      <c r="L21" s="187">
        <v>70.7428</v>
      </c>
      <c r="M21" s="207" t="s">
        <v>2181</v>
      </c>
      <c r="N21" s="208" t="s">
        <v>3188</v>
      </c>
      <c r="O21" s="208"/>
    </row>
    <row r="22" spans="1:15" ht="39" thickBot="1">
      <c r="A22" s="5">
        <v>19</v>
      </c>
      <c r="B22" s="92" t="s">
        <v>4190</v>
      </c>
      <c r="C22" s="92">
        <v>1</v>
      </c>
      <c r="D22" s="93" t="s">
        <v>581</v>
      </c>
      <c r="E22" s="8">
        <v>70</v>
      </c>
      <c r="F22" s="183" t="s">
        <v>2180</v>
      </c>
      <c r="G22" s="184">
        <v>1</v>
      </c>
      <c r="H22" s="183">
        <v>1</v>
      </c>
      <c r="I22" s="185" t="s">
        <v>3364</v>
      </c>
      <c r="J22" s="184">
        <v>8.3005</v>
      </c>
      <c r="K22" s="186">
        <v>70</v>
      </c>
      <c r="L22" s="187">
        <v>581.035</v>
      </c>
      <c r="M22" s="207" t="s">
        <v>2181</v>
      </c>
      <c r="N22" s="208" t="s">
        <v>2197</v>
      </c>
      <c r="O22" s="208"/>
    </row>
    <row r="23" spans="1:15" ht="26.25" thickBot="1">
      <c r="A23"/>
      <c r="B23" s="44" t="s">
        <v>4139</v>
      </c>
      <c r="C23" s="63"/>
      <c r="D23" s="26"/>
      <c r="E23" s="27"/>
      <c r="F23" s="225"/>
      <c r="G23" s="225"/>
      <c r="H23" s="226"/>
      <c r="I23" s="227"/>
      <c r="J23" s="228"/>
      <c r="K23" s="229"/>
      <c r="L23" s="230">
        <v>48629.63180000001</v>
      </c>
      <c r="M23" s="231"/>
      <c r="N23" s="232"/>
      <c r="O23" s="232"/>
    </row>
    <row r="24" spans="1:4" ht="12.75">
      <c r="A24"/>
      <c r="B24" s="29"/>
      <c r="C24" s="29"/>
      <c r="D24" s="30"/>
    </row>
    <row r="25" spans="1:4" ht="12.75">
      <c r="A25"/>
      <c r="B25" s="29"/>
      <c r="C25" s="29"/>
      <c r="D25" s="30"/>
    </row>
    <row r="27" spans="1:4" ht="12.75">
      <c r="A27"/>
      <c r="B27" s="29"/>
      <c r="C27" s="29"/>
      <c r="D27" s="30"/>
    </row>
  </sheetData>
  <sheetProtection/>
  <mergeCells count="5">
    <mergeCell ref="A1:E1"/>
    <mergeCell ref="F1:O1"/>
    <mergeCell ref="H2:I2"/>
    <mergeCell ref="H3:I3"/>
    <mergeCell ref="O2:O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30"/>
  <sheetViews>
    <sheetView zoomScalePageLayoutView="0" workbookViewId="0" topLeftCell="Y1">
      <selection activeCell="AI2" sqref="AI2:AI3"/>
    </sheetView>
  </sheetViews>
  <sheetFormatPr defaultColWidth="9.00390625" defaultRowHeight="12.75"/>
  <cols>
    <col min="1" max="1" width="4.125" style="1" customWidth="1"/>
    <col min="2" max="2" width="35.75390625" style="1" customWidth="1"/>
    <col min="3" max="3" width="8.125" style="1" customWidth="1"/>
    <col min="4" max="4" width="6.25390625" style="2" customWidth="1"/>
    <col min="5" max="5" width="7.125" style="1" customWidth="1"/>
    <col min="6" max="6" width="13.75390625" style="0" customWidth="1"/>
    <col min="7" max="7" width="6.875" style="0" customWidth="1"/>
    <col min="8" max="8" width="5.625" style="0" customWidth="1"/>
    <col min="9" max="9" width="8.75390625" style="0" customWidth="1"/>
    <col min="10" max="10" width="14.00390625" style="0" customWidth="1"/>
    <col min="11" max="11" width="12.75390625" style="0" customWidth="1"/>
    <col min="12" max="12" width="14.875" style="0" customWidth="1"/>
    <col min="13" max="13" width="20.75390625" style="0" customWidth="1"/>
    <col min="14" max="15" width="21.25390625" style="0" customWidth="1"/>
    <col min="16" max="16" width="8.375" style="0" customWidth="1"/>
    <col min="17" max="17" width="6.875" style="0" customWidth="1"/>
    <col min="18" max="18" width="5.625" style="0" customWidth="1"/>
    <col min="19" max="19" width="8.75390625" style="0" customWidth="1"/>
    <col min="20" max="20" width="14.00390625" style="0" customWidth="1"/>
    <col min="21" max="21" width="12.75390625" style="0" customWidth="1"/>
    <col min="22" max="22" width="14.875" style="0" customWidth="1"/>
    <col min="23" max="24" width="20.75390625" style="0" customWidth="1"/>
    <col min="25" max="25" width="21.25390625" style="0" customWidth="1"/>
    <col min="26" max="26" width="12.875" style="0" customWidth="1"/>
    <col min="31" max="31" width="16.375" style="0" customWidth="1"/>
    <col min="32" max="32" width="12.875" style="0" customWidth="1"/>
    <col min="33" max="33" width="12.25390625" style="0" customWidth="1"/>
    <col min="34" max="35" width="26.75390625" style="0" customWidth="1"/>
  </cols>
  <sheetData>
    <row r="1" spans="1:35" ht="16.5" thickBot="1">
      <c r="A1" s="584" t="s">
        <v>647</v>
      </c>
      <c r="B1" s="585"/>
      <c r="C1" s="585"/>
      <c r="D1" s="585"/>
      <c r="E1" s="586"/>
      <c r="F1" s="594" t="s">
        <v>3189</v>
      </c>
      <c r="G1" s="595"/>
      <c r="H1" s="595"/>
      <c r="I1" s="595"/>
      <c r="J1" s="595"/>
      <c r="K1" s="595"/>
      <c r="L1" s="595"/>
      <c r="M1" s="595"/>
      <c r="N1" s="595"/>
      <c r="O1" s="596"/>
      <c r="P1" s="594" t="s">
        <v>1125</v>
      </c>
      <c r="Q1" s="595"/>
      <c r="R1" s="595"/>
      <c r="S1" s="595"/>
      <c r="T1" s="595"/>
      <c r="U1" s="595"/>
      <c r="V1" s="595"/>
      <c r="W1" s="595"/>
      <c r="X1" s="595"/>
      <c r="Y1" s="596"/>
      <c r="Z1" s="604" t="s">
        <v>255</v>
      </c>
      <c r="AA1" s="605"/>
      <c r="AB1" s="605"/>
      <c r="AC1" s="605"/>
      <c r="AD1" s="605"/>
      <c r="AE1" s="605"/>
      <c r="AF1" s="605"/>
      <c r="AG1" s="605"/>
      <c r="AH1" s="605"/>
      <c r="AI1" s="605"/>
    </row>
    <row r="2" spans="1:35" ht="27" customHeight="1">
      <c r="A2" s="56" t="s">
        <v>648</v>
      </c>
      <c r="B2" s="56"/>
      <c r="C2" s="56" t="s">
        <v>4223</v>
      </c>
      <c r="D2" s="57" t="s">
        <v>649</v>
      </c>
      <c r="E2" s="56"/>
      <c r="F2" s="177" t="s">
        <v>4225</v>
      </c>
      <c r="G2" s="177" t="s">
        <v>650</v>
      </c>
      <c r="H2" s="597" t="s">
        <v>651</v>
      </c>
      <c r="I2" s="598"/>
      <c r="J2" s="178" t="s">
        <v>652</v>
      </c>
      <c r="K2" s="178" t="s">
        <v>653</v>
      </c>
      <c r="L2" s="177" t="s">
        <v>654</v>
      </c>
      <c r="M2" s="179" t="s">
        <v>2139</v>
      </c>
      <c r="N2" s="178" t="s">
        <v>2141</v>
      </c>
      <c r="O2" s="592" t="s">
        <v>2885</v>
      </c>
      <c r="P2" s="177" t="s">
        <v>4225</v>
      </c>
      <c r="Q2" s="177" t="s">
        <v>650</v>
      </c>
      <c r="R2" s="597" t="s">
        <v>651</v>
      </c>
      <c r="S2" s="598"/>
      <c r="T2" s="178" t="s">
        <v>652</v>
      </c>
      <c r="U2" s="178" t="s">
        <v>653</v>
      </c>
      <c r="V2" s="177" t="s">
        <v>654</v>
      </c>
      <c r="W2" s="179" t="s">
        <v>2139</v>
      </c>
      <c r="X2" s="178" t="s">
        <v>2141</v>
      </c>
      <c r="Y2" s="592" t="s">
        <v>2885</v>
      </c>
      <c r="Z2" s="141" t="s">
        <v>4225</v>
      </c>
      <c r="AA2" s="141" t="s">
        <v>650</v>
      </c>
      <c r="AB2" s="141" t="s">
        <v>651</v>
      </c>
      <c r="AC2" s="142"/>
      <c r="AD2" s="143" t="s">
        <v>652</v>
      </c>
      <c r="AE2" s="144" t="s">
        <v>653</v>
      </c>
      <c r="AF2" s="141" t="s">
        <v>654</v>
      </c>
      <c r="AG2" s="145" t="s">
        <v>2139</v>
      </c>
      <c r="AH2" s="145" t="s">
        <v>2141</v>
      </c>
      <c r="AI2" s="592" t="s">
        <v>2885</v>
      </c>
    </row>
    <row r="3" spans="1:35" ht="27" customHeight="1" thickBot="1">
      <c r="A3" s="58" t="s">
        <v>657</v>
      </c>
      <c r="B3" s="59" t="s">
        <v>658</v>
      </c>
      <c r="C3" s="59" t="s">
        <v>4224</v>
      </c>
      <c r="D3" s="60" t="s">
        <v>659</v>
      </c>
      <c r="E3" s="59" t="s">
        <v>660</v>
      </c>
      <c r="F3" s="180" t="s">
        <v>4226</v>
      </c>
      <c r="G3" s="180" t="s">
        <v>659</v>
      </c>
      <c r="H3" s="599" t="s">
        <v>661</v>
      </c>
      <c r="I3" s="600"/>
      <c r="J3" s="181" t="s">
        <v>662</v>
      </c>
      <c r="K3" s="181" t="s">
        <v>663</v>
      </c>
      <c r="L3" s="180" t="s">
        <v>664</v>
      </c>
      <c r="M3" s="182" t="s">
        <v>2138</v>
      </c>
      <c r="N3" s="182" t="s">
        <v>2140</v>
      </c>
      <c r="O3" s="593"/>
      <c r="P3" s="180" t="s">
        <v>4226</v>
      </c>
      <c r="Q3" s="180" t="s">
        <v>659</v>
      </c>
      <c r="R3" s="599" t="s">
        <v>661</v>
      </c>
      <c r="S3" s="600"/>
      <c r="T3" s="181" t="s">
        <v>662</v>
      </c>
      <c r="U3" s="181" t="s">
        <v>663</v>
      </c>
      <c r="V3" s="180" t="s">
        <v>664</v>
      </c>
      <c r="W3" s="182" t="s">
        <v>2138</v>
      </c>
      <c r="X3" s="182" t="s">
        <v>2140</v>
      </c>
      <c r="Y3" s="593"/>
      <c r="Z3" s="146" t="s">
        <v>4226</v>
      </c>
      <c r="AA3" s="146" t="s">
        <v>659</v>
      </c>
      <c r="AB3" s="146" t="s">
        <v>661</v>
      </c>
      <c r="AC3" s="147"/>
      <c r="AD3" s="148" t="s">
        <v>662</v>
      </c>
      <c r="AE3" s="149" t="s">
        <v>663</v>
      </c>
      <c r="AF3" s="146" t="s">
        <v>664</v>
      </c>
      <c r="AG3" s="150" t="s">
        <v>2138</v>
      </c>
      <c r="AH3" s="150" t="s">
        <v>2140</v>
      </c>
      <c r="AI3" s="593"/>
    </row>
    <row r="4" spans="1:35" ht="25.5">
      <c r="A4" s="106">
        <v>1</v>
      </c>
      <c r="B4" s="107" t="s">
        <v>751</v>
      </c>
      <c r="C4" s="107">
        <v>50</v>
      </c>
      <c r="D4" s="93" t="s">
        <v>597</v>
      </c>
      <c r="E4" s="5">
        <v>6</v>
      </c>
      <c r="F4" s="183">
        <v>490105</v>
      </c>
      <c r="G4" s="184" t="s">
        <v>3190</v>
      </c>
      <c r="H4" s="183">
        <v>1</v>
      </c>
      <c r="I4" s="185" t="str">
        <f>IF(G4&gt;0,(D4&amp;"/"&amp;G4),0)</f>
        <v>pkg/paket</v>
      </c>
      <c r="J4" s="184">
        <v>25.73</v>
      </c>
      <c r="K4" s="186">
        <f>IF(H4&gt;0,E4/H4,0)</f>
        <v>6</v>
      </c>
      <c r="L4" s="187">
        <f>J4*K4</f>
        <v>154.38</v>
      </c>
      <c r="M4" s="207" t="s">
        <v>2163</v>
      </c>
      <c r="N4" s="217" t="s">
        <v>2273</v>
      </c>
      <c r="O4" s="217"/>
      <c r="P4" s="183">
        <v>3146332</v>
      </c>
      <c r="Q4" s="184" t="s">
        <v>1126</v>
      </c>
      <c r="R4" s="183">
        <v>1</v>
      </c>
      <c r="S4" s="185" t="s">
        <v>3222</v>
      </c>
      <c r="T4" s="184">
        <v>25.26</v>
      </c>
      <c r="U4" s="186">
        <v>6</v>
      </c>
      <c r="V4" s="187">
        <v>151.56</v>
      </c>
      <c r="W4" s="207" t="s">
        <v>3223</v>
      </c>
      <c r="X4" s="208" t="s">
        <v>3224</v>
      </c>
      <c r="Y4" s="208"/>
      <c r="Z4" s="151">
        <v>3146332023</v>
      </c>
      <c r="AA4" s="152" t="s">
        <v>535</v>
      </c>
      <c r="AB4" s="151">
        <v>1</v>
      </c>
      <c r="AC4" s="153" t="s">
        <v>3231</v>
      </c>
      <c r="AD4" s="154">
        <v>24.5625</v>
      </c>
      <c r="AE4" s="155">
        <v>6</v>
      </c>
      <c r="AF4" s="156">
        <v>147.375</v>
      </c>
      <c r="AG4" s="157" t="s">
        <v>2608</v>
      </c>
      <c r="AH4" s="157" t="s">
        <v>1925</v>
      </c>
      <c r="AI4" s="157"/>
    </row>
    <row r="5" spans="1:35" ht="25.5">
      <c r="A5" s="108">
        <v>2</v>
      </c>
      <c r="B5" s="15" t="s">
        <v>2755</v>
      </c>
      <c r="C5" s="15">
        <v>50</v>
      </c>
      <c r="D5" s="93" t="s">
        <v>597</v>
      </c>
      <c r="E5" s="5">
        <v>12</v>
      </c>
      <c r="F5" s="183" t="s">
        <v>3191</v>
      </c>
      <c r="G5" s="184" t="s">
        <v>3190</v>
      </c>
      <c r="H5" s="183">
        <v>0.6</v>
      </c>
      <c r="I5" s="185" t="str">
        <f aca="true" t="shared" si="0" ref="I5:I27">IF(G5&gt;0,(D5&amp;"/"&amp;G5),0)</f>
        <v>pkg/paket</v>
      </c>
      <c r="J5" s="184">
        <v>28.5</v>
      </c>
      <c r="K5" s="186">
        <f aca="true" t="shared" si="1" ref="K5:K27">IF(H5&gt;0,E5/H5,0)</f>
        <v>20</v>
      </c>
      <c r="L5" s="187">
        <f aca="true" t="shared" si="2" ref="L5:L27">J5*K5</f>
        <v>570</v>
      </c>
      <c r="M5" s="207" t="s">
        <v>2274</v>
      </c>
      <c r="N5" s="217" t="s">
        <v>3192</v>
      </c>
      <c r="O5" s="217"/>
      <c r="P5" s="183" t="s">
        <v>1127</v>
      </c>
      <c r="Q5" s="184" t="s">
        <v>1126</v>
      </c>
      <c r="R5" s="183">
        <v>1</v>
      </c>
      <c r="S5" s="185" t="s">
        <v>3222</v>
      </c>
      <c r="T5" s="184">
        <v>41</v>
      </c>
      <c r="U5" s="186">
        <v>12</v>
      </c>
      <c r="V5" s="187">
        <v>492</v>
      </c>
      <c r="W5" s="207" t="s">
        <v>1144</v>
      </c>
      <c r="X5" s="208" t="s">
        <v>1145</v>
      </c>
      <c r="Y5" s="208"/>
      <c r="Z5" s="158" t="s">
        <v>3232</v>
      </c>
      <c r="AA5" s="159" t="s">
        <v>535</v>
      </c>
      <c r="AB5" s="158">
        <v>0.8</v>
      </c>
      <c r="AC5" s="160" t="s">
        <v>3231</v>
      </c>
      <c r="AD5" s="161">
        <v>116.0073</v>
      </c>
      <c r="AE5" s="162">
        <v>15</v>
      </c>
      <c r="AF5" s="163">
        <v>1740.1095</v>
      </c>
      <c r="AG5" s="164" t="s">
        <v>2641</v>
      </c>
      <c r="AH5" s="164" t="s">
        <v>3233</v>
      </c>
      <c r="AI5" s="164"/>
    </row>
    <row r="6" spans="1:35" ht="38.25">
      <c r="A6" s="106">
        <v>3</v>
      </c>
      <c r="B6" s="103" t="s">
        <v>2794</v>
      </c>
      <c r="C6" s="103">
        <v>1</v>
      </c>
      <c r="D6" s="93" t="s">
        <v>597</v>
      </c>
      <c r="E6" s="5">
        <v>36</v>
      </c>
      <c r="F6" s="183"/>
      <c r="G6" s="184"/>
      <c r="H6" s="183"/>
      <c r="I6" s="185">
        <f t="shared" si="0"/>
        <v>0</v>
      </c>
      <c r="J6" s="184"/>
      <c r="K6" s="186">
        <f t="shared" si="1"/>
        <v>0</v>
      </c>
      <c r="L6" s="187">
        <f t="shared" si="2"/>
        <v>0</v>
      </c>
      <c r="M6" s="207" t="s">
        <v>3193</v>
      </c>
      <c r="N6" s="217"/>
      <c r="O6" s="217"/>
      <c r="P6" s="183">
        <v>68296</v>
      </c>
      <c r="Q6" s="184" t="s">
        <v>581</v>
      </c>
      <c r="R6" s="183">
        <v>1</v>
      </c>
      <c r="S6" s="185" t="s">
        <v>3225</v>
      </c>
      <c r="T6" s="184">
        <v>17.19</v>
      </c>
      <c r="U6" s="186">
        <v>36</v>
      </c>
      <c r="V6" s="187">
        <v>618.84</v>
      </c>
      <c r="W6" s="207" t="s">
        <v>1146</v>
      </c>
      <c r="X6" s="208" t="s">
        <v>3226</v>
      </c>
      <c r="Y6" s="208"/>
      <c r="Z6" s="158" t="s">
        <v>3234</v>
      </c>
      <c r="AA6" s="159" t="s">
        <v>535</v>
      </c>
      <c r="AB6" s="158">
        <v>10</v>
      </c>
      <c r="AC6" s="160" t="s">
        <v>3231</v>
      </c>
      <c r="AD6" s="161">
        <v>200.493</v>
      </c>
      <c r="AE6" s="162">
        <v>3.6</v>
      </c>
      <c r="AF6" s="163">
        <v>721.7748</v>
      </c>
      <c r="AG6" s="164" t="s">
        <v>3235</v>
      </c>
      <c r="AH6" s="164" t="s">
        <v>3236</v>
      </c>
      <c r="AI6" s="164"/>
    </row>
    <row r="7" spans="1:35" ht="25.5">
      <c r="A7" s="108">
        <v>4</v>
      </c>
      <c r="B7" s="5" t="s">
        <v>674</v>
      </c>
      <c r="C7" s="5">
        <v>30</v>
      </c>
      <c r="D7" s="93" t="s">
        <v>597</v>
      </c>
      <c r="E7" s="5">
        <v>35</v>
      </c>
      <c r="F7" s="183" t="s">
        <v>3194</v>
      </c>
      <c r="G7" s="184" t="s">
        <v>3190</v>
      </c>
      <c r="H7" s="183">
        <v>1</v>
      </c>
      <c r="I7" s="185" t="str">
        <f t="shared" si="0"/>
        <v>pkg/paket</v>
      </c>
      <c r="J7" s="184">
        <v>6</v>
      </c>
      <c r="K7" s="186">
        <f t="shared" si="1"/>
        <v>35</v>
      </c>
      <c r="L7" s="187">
        <f t="shared" si="2"/>
        <v>210</v>
      </c>
      <c r="M7" s="207" t="s">
        <v>2274</v>
      </c>
      <c r="N7" s="217" t="s">
        <v>3195</v>
      </c>
      <c r="O7" s="217"/>
      <c r="P7" s="183">
        <v>3035</v>
      </c>
      <c r="Q7" s="184" t="s">
        <v>1126</v>
      </c>
      <c r="R7" s="183">
        <v>0.6667</v>
      </c>
      <c r="S7" s="185" t="s">
        <v>3222</v>
      </c>
      <c r="T7" s="184">
        <v>5.27</v>
      </c>
      <c r="U7" s="186">
        <v>52.497375131243444</v>
      </c>
      <c r="V7" s="187">
        <v>276.66116694165294</v>
      </c>
      <c r="W7" s="207" t="s">
        <v>3227</v>
      </c>
      <c r="X7" s="208" t="s">
        <v>1147</v>
      </c>
      <c r="Y7" s="208"/>
      <c r="Z7" s="158">
        <v>3001</v>
      </c>
      <c r="AA7" s="159" t="s">
        <v>535</v>
      </c>
      <c r="AB7" s="158">
        <v>0.66667</v>
      </c>
      <c r="AC7" s="160" t="s">
        <v>3231</v>
      </c>
      <c r="AD7" s="161">
        <v>28.0421</v>
      </c>
      <c r="AE7" s="162">
        <v>52.499737501312495</v>
      </c>
      <c r="AF7" s="163">
        <v>1472.202888985555</v>
      </c>
      <c r="AG7" s="164" t="s">
        <v>3237</v>
      </c>
      <c r="AH7" s="164" t="s">
        <v>3805</v>
      </c>
      <c r="AI7" s="164"/>
    </row>
    <row r="8" spans="1:35" ht="38.25">
      <c r="A8" s="106">
        <v>5</v>
      </c>
      <c r="B8" s="92" t="s">
        <v>1446</v>
      </c>
      <c r="C8" s="5">
        <v>120</v>
      </c>
      <c r="D8" s="93" t="s">
        <v>597</v>
      </c>
      <c r="E8" s="5">
        <v>15</v>
      </c>
      <c r="F8" s="183">
        <v>395020</v>
      </c>
      <c r="G8" s="184" t="s">
        <v>3190</v>
      </c>
      <c r="H8" s="183">
        <v>1</v>
      </c>
      <c r="I8" s="185" t="str">
        <f t="shared" si="0"/>
        <v>pkg/paket</v>
      </c>
      <c r="J8" s="184">
        <v>60.46</v>
      </c>
      <c r="K8" s="186">
        <f t="shared" si="1"/>
        <v>15</v>
      </c>
      <c r="L8" s="187">
        <f t="shared" si="2"/>
        <v>906.9</v>
      </c>
      <c r="M8" s="207" t="s">
        <v>3196</v>
      </c>
      <c r="N8" s="217" t="s">
        <v>3197</v>
      </c>
      <c r="O8" s="217"/>
      <c r="P8" s="183" t="s">
        <v>1128</v>
      </c>
      <c r="Q8" s="184" t="s">
        <v>1126</v>
      </c>
      <c r="R8" s="183">
        <v>0.8333</v>
      </c>
      <c r="S8" s="185" t="s">
        <v>3222</v>
      </c>
      <c r="T8" s="184">
        <v>30</v>
      </c>
      <c r="U8" s="186">
        <v>18.00072002880115</v>
      </c>
      <c r="V8" s="187">
        <v>540.0216008640346</v>
      </c>
      <c r="W8" s="207" t="s">
        <v>1148</v>
      </c>
      <c r="X8" s="208" t="s">
        <v>1149</v>
      </c>
      <c r="Y8" s="208"/>
      <c r="Z8" s="158">
        <v>395020</v>
      </c>
      <c r="AA8" s="159" t="s">
        <v>535</v>
      </c>
      <c r="AB8" s="158">
        <v>1</v>
      </c>
      <c r="AC8" s="160" t="s">
        <v>3231</v>
      </c>
      <c r="AD8" s="161">
        <v>66.2995</v>
      </c>
      <c r="AE8" s="162">
        <v>15</v>
      </c>
      <c r="AF8" s="163">
        <v>994.4925</v>
      </c>
      <c r="AG8" s="164" t="s">
        <v>3806</v>
      </c>
      <c r="AH8" s="164" t="s">
        <v>3807</v>
      </c>
      <c r="AI8" s="164"/>
    </row>
    <row r="9" spans="1:35" ht="38.25">
      <c r="A9" s="136">
        <v>6</v>
      </c>
      <c r="B9" s="134" t="s">
        <v>2150</v>
      </c>
      <c r="C9" s="133">
        <v>20</v>
      </c>
      <c r="D9" s="135" t="s">
        <v>597</v>
      </c>
      <c r="E9" s="133">
        <v>10</v>
      </c>
      <c r="F9" s="183" t="s">
        <v>3198</v>
      </c>
      <c r="G9" s="184" t="s">
        <v>3190</v>
      </c>
      <c r="H9" s="183">
        <v>1.25</v>
      </c>
      <c r="I9" s="185" t="str">
        <f t="shared" si="0"/>
        <v>pkg/paket</v>
      </c>
      <c r="J9" s="184">
        <v>27.5</v>
      </c>
      <c r="K9" s="186">
        <f t="shared" si="1"/>
        <v>8</v>
      </c>
      <c r="L9" s="187">
        <f t="shared" si="2"/>
        <v>220</v>
      </c>
      <c r="M9" s="207" t="s">
        <v>2274</v>
      </c>
      <c r="N9" s="217" t="s">
        <v>3199</v>
      </c>
      <c r="O9" s="217"/>
      <c r="P9" s="183" t="s">
        <v>1129</v>
      </c>
      <c r="Q9" s="184" t="s">
        <v>1126</v>
      </c>
      <c r="R9" s="183">
        <v>1</v>
      </c>
      <c r="S9" s="185" t="s">
        <v>3222</v>
      </c>
      <c r="T9" s="184">
        <v>37</v>
      </c>
      <c r="U9" s="186">
        <v>10</v>
      </c>
      <c r="V9" s="187">
        <v>370</v>
      </c>
      <c r="W9" s="207" t="s">
        <v>3227</v>
      </c>
      <c r="X9" s="208" t="s">
        <v>3228</v>
      </c>
      <c r="Y9" s="208"/>
      <c r="Z9" s="158">
        <v>4051</v>
      </c>
      <c r="AA9" s="159" t="s">
        <v>535</v>
      </c>
      <c r="AB9" s="158">
        <v>1</v>
      </c>
      <c r="AC9" s="160" t="s">
        <v>3231</v>
      </c>
      <c r="AD9" s="161">
        <v>40.02</v>
      </c>
      <c r="AE9" s="162">
        <v>10</v>
      </c>
      <c r="AF9" s="163">
        <v>400.2</v>
      </c>
      <c r="AG9" s="164" t="s">
        <v>3808</v>
      </c>
      <c r="AH9" s="164" t="s">
        <v>3809</v>
      </c>
      <c r="AI9" s="164"/>
    </row>
    <row r="10" spans="1:35" ht="25.5">
      <c r="A10" s="137">
        <v>7</v>
      </c>
      <c r="B10" s="134" t="s">
        <v>2151</v>
      </c>
      <c r="C10" s="134">
        <v>10</v>
      </c>
      <c r="D10" s="135" t="s">
        <v>597</v>
      </c>
      <c r="E10" s="133">
        <v>20</v>
      </c>
      <c r="F10" s="183" t="s">
        <v>2272</v>
      </c>
      <c r="G10" s="184" t="s">
        <v>3190</v>
      </c>
      <c r="H10" s="183">
        <v>3</v>
      </c>
      <c r="I10" s="185" t="str">
        <f t="shared" si="0"/>
        <v>pkg/paket</v>
      </c>
      <c r="J10" s="184">
        <v>69.3</v>
      </c>
      <c r="K10" s="186">
        <f t="shared" si="1"/>
        <v>6.666666666666667</v>
      </c>
      <c r="L10" s="187">
        <f t="shared" si="2"/>
        <v>462</v>
      </c>
      <c r="M10" s="207" t="s">
        <v>2274</v>
      </c>
      <c r="N10" s="217" t="s">
        <v>2275</v>
      </c>
      <c r="O10" s="217"/>
      <c r="P10" s="209" t="s">
        <v>1130</v>
      </c>
      <c r="Q10" s="184" t="s">
        <v>1126</v>
      </c>
      <c r="R10" s="183">
        <v>1</v>
      </c>
      <c r="S10" s="185" t="s">
        <v>3222</v>
      </c>
      <c r="T10" s="184">
        <v>102.37</v>
      </c>
      <c r="U10" s="186">
        <v>20</v>
      </c>
      <c r="V10" s="187">
        <v>2047.4</v>
      </c>
      <c r="W10" s="207" t="s">
        <v>3223</v>
      </c>
      <c r="X10" s="208" t="s">
        <v>1150</v>
      </c>
      <c r="Y10" s="208"/>
      <c r="Z10" s="158">
        <v>28001</v>
      </c>
      <c r="AA10" s="159" t="s">
        <v>535</v>
      </c>
      <c r="AB10" s="158">
        <v>2</v>
      </c>
      <c r="AC10" s="160" t="s">
        <v>3231</v>
      </c>
      <c r="AD10" s="161">
        <v>93.8848</v>
      </c>
      <c r="AE10" s="162">
        <v>10</v>
      </c>
      <c r="AF10" s="163">
        <v>938.848</v>
      </c>
      <c r="AG10" s="164" t="s">
        <v>3808</v>
      </c>
      <c r="AH10" s="164" t="s">
        <v>3810</v>
      </c>
      <c r="AI10" s="164"/>
    </row>
    <row r="11" spans="1:35" ht="25.5">
      <c r="A11" s="136">
        <v>8</v>
      </c>
      <c r="B11" s="133" t="s">
        <v>2152</v>
      </c>
      <c r="C11" s="133">
        <v>20</v>
      </c>
      <c r="D11" s="135" t="s">
        <v>597</v>
      </c>
      <c r="E11" s="133">
        <v>10</v>
      </c>
      <c r="F11" s="183" t="s">
        <v>3200</v>
      </c>
      <c r="G11" s="184" t="s">
        <v>3190</v>
      </c>
      <c r="H11" s="183">
        <v>1.5</v>
      </c>
      <c r="I11" s="185" t="str">
        <f t="shared" si="0"/>
        <v>pkg/paket</v>
      </c>
      <c r="J11" s="184">
        <v>38.4</v>
      </c>
      <c r="K11" s="186">
        <f t="shared" si="1"/>
        <v>6.666666666666667</v>
      </c>
      <c r="L11" s="187">
        <f t="shared" si="2"/>
        <v>256</v>
      </c>
      <c r="M11" s="207" t="s">
        <v>2274</v>
      </c>
      <c r="N11" s="217" t="s">
        <v>3201</v>
      </c>
      <c r="O11" s="217"/>
      <c r="P11" s="183">
        <v>16002</v>
      </c>
      <c r="Q11" s="184" t="s">
        <v>1126</v>
      </c>
      <c r="R11" s="183">
        <v>1</v>
      </c>
      <c r="S11" s="185" t="s">
        <v>3222</v>
      </c>
      <c r="T11" s="184">
        <v>44</v>
      </c>
      <c r="U11" s="186">
        <v>10</v>
      </c>
      <c r="V11" s="187">
        <v>440</v>
      </c>
      <c r="W11" s="207" t="s">
        <v>3227</v>
      </c>
      <c r="X11" s="208" t="s">
        <v>3229</v>
      </c>
      <c r="Y11" s="208"/>
      <c r="Z11" s="158" t="s">
        <v>3811</v>
      </c>
      <c r="AA11" s="159" t="s">
        <v>535</v>
      </c>
      <c r="AB11" s="158">
        <v>1</v>
      </c>
      <c r="AC11" s="160" t="s">
        <v>3231</v>
      </c>
      <c r="AD11" s="161">
        <v>70.0623</v>
      </c>
      <c r="AE11" s="162">
        <v>10</v>
      </c>
      <c r="AF11" s="163">
        <v>700.6229999999999</v>
      </c>
      <c r="AG11" s="164" t="s">
        <v>3812</v>
      </c>
      <c r="AH11" s="164" t="s">
        <v>3813</v>
      </c>
      <c r="AI11" s="164"/>
    </row>
    <row r="12" spans="1:35" ht="25.5">
      <c r="A12" s="137">
        <v>9</v>
      </c>
      <c r="B12" s="134" t="s">
        <v>2153</v>
      </c>
      <c r="C12" s="133">
        <v>25</v>
      </c>
      <c r="D12" s="135" t="s">
        <v>597</v>
      </c>
      <c r="E12" s="133">
        <v>80</v>
      </c>
      <c r="F12" s="183" t="s">
        <v>3202</v>
      </c>
      <c r="G12" s="184" t="s">
        <v>3190</v>
      </c>
      <c r="H12" s="183">
        <v>1.2</v>
      </c>
      <c r="I12" s="185" t="str">
        <f t="shared" si="0"/>
        <v>pkg/paket</v>
      </c>
      <c r="J12" s="184">
        <v>111</v>
      </c>
      <c r="K12" s="186">
        <f t="shared" si="1"/>
        <v>66.66666666666667</v>
      </c>
      <c r="L12" s="187">
        <f t="shared" si="2"/>
        <v>7400.000000000001</v>
      </c>
      <c r="M12" s="207" t="s">
        <v>2274</v>
      </c>
      <c r="N12" s="217" t="s">
        <v>3203</v>
      </c>
      <c r="O12" s="217"/>
      <c r="P12" s="209" t="s">
        <v>1131</v>
      </c>
      <c r="Q12" s="184" t="s">
        <v>1126</v>
      </c>
      <c r="R12" s="183">
        <v>1</v>
      </c>
      <c r="S12" s="185" t="s">
        <v>3222</v>
      </c>
      <c r="T12" s="184">
        <v>59</v>
      </c>
      <c r="U12" s="186">
        <v>80</v>
      </c>
      <c r="V12" s="187">
        <v>4720</v>
      </c>
      <c r="W12" s="207" t="s">
        <v>1151</v>
      </c>
      <c r="X12" s="208" t="s">
        <v>1152</v>
      </c>
      <c r="Y12" s="208"/>
      <c r="Z12" s="158" t="s">
        <v>3814</v>
      </c>
      <c r="AA12" s="159" t="s">
        <v>535</v>
      </c>
      <c r="AB12" s="158">
        <v>1</v>
      </c>
      <c r="AC12" s="160" t="s">
        <v>3231</v>
      </c>
      <c r="AD12" s="161">
        <v>223.8983</v>
      </c>
      <c r="AE12" s="162">
        <v>80</v>
      </c>
      <c r="AF12" s="163">
        <v>17911.864</v>
      </c>
      <c r="AG12" s="164" t="s">
        <v>2641</v>
      </c>
      <c r="AH12" s="164" t="s">
        <v>3815</v>
      </c>
      <c r="AI12" s="164"/>
    </row>
    <row r="13" spans="1:35" ht="25.5">
      <c r="A13" s="136">
        <v>10</v>
      </c>
      <c r="B13" s="134" t="s">
        <v>2154</v>
      </c>
      <c r="C13" s="133">
        <v>25</v>
      </c>
      <c r="D13" s="135" t="s">
        <v>597</v>
      </c>
      <c r="E13" s="133">
        <v>10</v>
      </c>
      <c r="F13" s="183" t="s">
        <v>3202</v>
      </c>
      <c r="G13" s="184" t="s">
        <v>3190</v>
      </c>
      <c r="H13" s="183">
        <v>1.2</v>
      </c>
      <c r="I13" s="185" t="str">
        <f t="shared" si="0"/>
        <v>pkg/paket</v>
      </c>
      <c r="J13" s="184">
        <v>111</v>
      </c>
      <c r="K13" s="186">
        <f t="shared" si="1"/>
        <v>8.333333333333334</v>
      </c>
      <c r="L13" s="187">
        <f t="shared" si="2"/>
        <v>925.0000000000001</v>
      </c>
      <c r="M13" s="207" t="s">
        <v>2274</v>
      </c>
      <c r="N13" s="217" t="s">
        <v>3203</v>
      </c>
      <c r="O13" s="217"/>
      <c r="P13" s="209" t="s">
        <v>1132</v>
      </c>
      <c r="Q13" s="184" t="s">
        <v>1126</v>
      </c>
      <c r="R13" s="183">
        <v>1</v>
      </c>
      <c r="S13" s="185" t="s">
        <v>3222</v>
      </c>
      <c r="T13" s="184">
        <v>60</v>
      </c>
      <c r="U13" s="186">
        <v>10</v>
      </c>
      <c r="V13" s="187">
        <v>600</v>
      </c>
      <c r="W13" s="207" t="s">
        <v>1151</v>
      </c>
      <c r="X13" s="208" t="s">
        <v>1152</v>
      </c>
      <c r="Y13" s="208"/>
      <c r="Z13" s="158" t="s">
        <v>3816</v>
      </c>
      <c r="AA13" s="159" t="s">
        <v>535</v>
      </c>
      <c r="AB13" s="158">
        <v>1</v>
      </c>
      <c r="AC13" s="160" t="s">
        <v>3231</v>
      </c>
      <c r="AD13" s="161">
        <v>140.8363</v>
      </c>
      <c r="AE13" s="162">
        <v>10</v>
      </c>
      <c r="AF13" s="163">
        <v>1408.3629999999998</v>
      </c>
      <c r="AG13" s="164" t="s">
        <v>2641</v>
      </c>
      <c r="AH13" s="164" t="s">
        <v>3817</v>
      </c>
      <c r="AI13" s="164"/>
    </row>
    <row r="14" spans="1:35" ht="25.5">
      <c r="A14" s="137">
        <v>11</v>
      </c>
      <c r="B14" s="133" t="s">
        <v>2155</v>
      </c>
      <c r="C14" s="133">
        <v>100</v>
      </c>
      <c r="D14" s="135" t="s">
        <v>597</v>
      </c>
      <c r="E14" s="133">
        <v>50</v>
      </c>
      <c r="F14" s="183">
        <v>2300</v>
      </c>
      <c r="G14" s="184" t="s">
        <v>3190</v>
      </c>
      <c r="H14" s="183">
        <v>1</v>
      </c>
      <c r="I14" s="185" t="str">
        <f t="shared" si="0"/>
        <v>pkg/paket</v>
      </c>
      <c r="J14" s="184">
        <v>44.87</v>
      </c>
      <c r="K14" s="186">
        <f t="shared" si="1"/>
        <v>50</v>
      </c>
      <c r="L14" s="187">
        <f t="shared" si="2"/>
        <v>2243.5</v>
      </c>
      <c r="M14" s="207" t="s">
        <v>3204</v>
      </c>
      <c r="N14" s="217" t="s">
        <v>753</v>
      </c>
      <c r="O14" s="217"/>
      <c r="P14" s="183" t="s">
        <v>1133</v>
      </c>
      <c r="Q14" s="184" t="s">
        <v>1126</v>
      </c>
      <c r="R14" s="183">
        <v>1</v>
      </c>
      <c r="S14" s="185" t="s">
        <v>3222</v>
      </c>
      <c r="T14" s="184">
        <v>39.02</v>
      </c>
      <c r="U14" s="186">
        <v>50</v>
      </c>
      <c r="V14" s="187">
        <v>1951</v>
      </c>
      <c r="W14" s="207" t="s">
        <v>752</v>
      </c>
      <c r="X14" s="208" t="s">
        <v>753</v>
      </c>
      <c r="Y14" s="208"/>
      <c r="Z14" s="158">
        <v>23000</v>
      </c>
      <c r="AA14" s="159" t="s">
        <v>535</v>
      </c>
      <c r="AB14" s="158">
        <v>1</v>
      </c>
      <c r="AC14" s="160" t="s">
        <v>3231</v>
      </c>
      <c r="AD14" s="161">
        <v>37.8504</v>
      </c>
      <c r="AE14" s="162">
        <v>50</v>
      </c>
      <c r="AF14" s="163">
        <v>1892.52</v>
      </c>
      <c r="AG14" s="164" t="s">
        <v>2606</v>
      </c>
      <c r="AH14" s="164" t="s">
        <v>3818</v>
      </c>
      <c r="AI14" s="164"/>
    </row>
    <row r="15" spans="1:35" ht="25.5">
      <c r="A15" s="108">
        <v>12</v>
      </c>
      <c r="B15" s="103" t="s">
        <v>1464</v>
      </c>
      <c r="C15" s="5">
        <v>1</v>
      </c>
      <c r="D15" s="93" t="s">
        <v>597</v>
      </c>
      <c r="E15" s="5">
        <v>8</v>
      </c>
      <c r="F15" s="183" t="s">
        <v>3205</v>
      </c>
      <c r="G15" s="184" t="s">
        <v>3190</v>
      </c>
      <c r="H15" s="183">
        <v>1</v>
      </c>
      <c r="I15" s="185" t="str">
        <f t="shared" si="0"/>
        <v>pkg/paket</v>
      </c>
      <c r="J15" s="184">
        <v>103.74</v>
      </c>
      <c r="K15" s="186">
        <f t="shared" si="1"/>
        <v>8</v>
      </c>
      <c r="L15" s="187">
        <f t="shared" si="2"/>
        <v>829.92</v>
      </c>
      <c r="M15" s="207" t="s">
        <v>3206</v>
      </c>
      <c r="N15" s="217" t="s">
        <v>3207</v>
      </c>
      <c r="O15" s="217"/>
      <c r="P15" s="183">
        <v>67141</v>
      </c>
      <c r="Q15" s="184" t="s">
        <v>1126</v>
      </c>
      <c r="R15" s="183">
        <v>1</v>
      </c>
      <c r="S15" s="185" t="s">
        <v>3222</v>
      </c>
      <c r="T15" s="184">
        <v>101</v>
      </c>
      <c r="U15" s="186">
        <v>8</v>
      </c>
      <c r="V15" s="187">
        <v>808</v>
      </c>
      <c r="W15" s="207" t="s">
        <v>1146</v>
      </c>
      <c r="X15" s="208" t="s">
        <v>754</v>
      </c>
      <c r="Y15" s="208"/>
      <c r="Z15" s="158" t="s">
        <v>3205</v>
      </c>
      <c r="AA15" s="159" t="s">
        <v>535</v>
      </c>
      <c r="AB15" s="158">
        <v>1</v>
      </c>
      <c r="AC15" s="160" t="s">
        <v>3231</v>
      </c>
      <c r="AD15" s="161">
        <v>82.8473</v>
      </c>
      <c r="AE15" s="162">
        <v>8</v>
      </c>
      <c r="AF15" s="163">
        <v>662.7784</v>
      </c>
      <c r="AG15" s="164" t="s">
        <v>3819</v>
      </c>
      <c r="AH15" s="164" t="s">
        <v>3820</v>
      </c>
      <c r="AI15" s="164"/>
    </row>
    <row r="16" spans="1:35" ht="25.5">
      <c r="A16" s="137">
        <v>13</v>
      </c>
      <c r="B16" s="134" t="s">
        <v>2156</v>
      </c>
      <c r="C16" s="133">
        <v>25</v>
      </c>
      <c r="D16" s="135" t="s">
        <v>597</v>
      </c>
      <c r="E16" s="133">
        <v>140</v>
      </c>
      <c r="F16" s="183" t="s">
        <v>3208</v>
      </c>
      <c r="G16" s="184" t="s">
        <v>3190</v>
      </c>
      <c r="H16" s="183">
        <v>0.8</v>
      </c>
      <c r="I16" s="185" t="str">
        <f t="shared" si="0"/>
        <v>pkg/paket</v>
      </c>
      <c r="J16" s="184">
        <v>25</v>
      </c>
      <c r="K16" s="186">
        <f t="shared" si="1"/>
        <v>175</v>
      </c>
      <c r="L16" s="187">
        <f t="shared" si="2"/>
        <v>4375</v>
      </c>
      <c r="M16" s="207" t="s">
        <v>2274</v>
      </c>
      <c r="N16" s="217" t="s">
        <v>3209</v>
      </c>
      <c r="O16" s="217"/>
      <c r="P16" s="183">
        <v>20125</v>
      </c>
      <c r="Q16" s="184" t="s">
        <v>1126</v>
      </c>
      <c r="R16" s="183">
        <v>1</v>
      </c>
      <c r="S16" s="185" t="s">
        <v>3222</v>
      </c>
      <c r="T16" s="184">
        <v>30</v>
      </c>
      <c r="U16" s="186">
        <v>140</v>
      </c>
      <c r="V16" s="187">
        <v>4200</v>
      </c>
      <c r="W16" s="207" t="s">
        <v>755</v>
      </c>
      <c r="X16" s="208" t="s">
        <v>756</v>
      </c>
      <c r="Y16" s="208"/>
      <c r="Z16" s="158">
        <v>6001</v>
      </c>
      <c r="AA16" s="159" t="s">
        <v>535</v>
      </c>
      <c r="AB16" s="158">
        <v>0.8</v>
      </c>
      <c r="AC16" s="160" t="s">
        <v>3231</v>
      </c>
      <c r="AD16" s="161">
        <v>42.7518</v>
      </c>
      <c r="AE16" s="162">
        <v>175</v>
      </c>
      <c r="AF16" s="163">
        <v>7481.5650000000005</v>
      </c>
      <c r="AG16" s="164" t="s">
        <v>3237</v>
      </c>
      <c r="AH16" s="164" t="s">
        <v>3821</v>
      </c>
      <c r="AI16" s="164"/>
    </row>
    <row r="17" spans="1:35" ht="25.5">
      <c r="A17" s="108">
        <v>14</v>
      </c>
      <c r="B17" s="86" t="s">
        <v>2756</v>
      </c>
      <c r="C17" s="86">
        <v>25</v>
      </c>
      <c r="D17" s="93" t="s">
        <v>597</v>
      </c>
      <c r="E17" s="5">
        <v>80</v>
      </c>
      <c r="F17" s="183" t="s">
        <v>3210</v>
      </c>
      <c r="G17" s="184" t="s">
        <v>3190</v>
      </c>
      <c r="H17" s="183">
        <v>1.2</v>
      </c>
      <c r="I17" s="185" t="str">
        <f t="shared" si="0"/>
        <v>pkg/paket</v>
      </c>
      <c r="J17" s="184">
        <v>126.9</v>
      </c>
      <c r="K17" s="186">
        <f t="shared" si="1"/>
        <v>66.66666666666667</v>
      </c>
      <c r="L17" s="187">
        <f t="shared" si="2"/>
        <v>8460.000000000002</v>
      </c>
      <c r="M17" s="207" t="s">
        <v>2274</v>
      </c>
      <c r="N17" s="217" t="s">
        <v>3211</v>
      </c>
      <c r="O17" s="217"/>
      <c r="P17" s="209" t="s">
        <v>1134</v>
      </c>
      <c r="Q17" s="184" t="s">
        <v>1126</v>
      </c>
      <c r="R17" s="183">
        <v>1</v>
      </c>
      <c r="S17" s="185" t="s">
        <v>3222</v>
      </c>
      <c r="T17" s="184">
        <v>89</v>
      </c>
      <c r="U17" s="186">
        <v>80</v>
      </c>
      <c r="V17" s="187">
        <v>7120</v>
      </c>
      <c r="W17" s="207" t="s">
        <v>1151</v>
      </c>
      <c r="X17" s="208" t="s">
        <v>757</v>
      </c>
      <c r="Y17" s="208"/>
      <c r="Z17" s="158" t="s">
        <v>3814</v>
      </c>
      <c r="AA17" s="159" t="s">
        <v>535</v>
      </c>
      <c r="AB17" s="158">
        <v>1</v>
      </c>
      <c r="AC17" s="160" t="s">
        <v>3231</v>
      </c>
      <c r="AD17" s="161">
        <v>223.8983</v>
      </c>
      <c r="AE17" s="162">
        <v>80</v>
      </c>
      <c r="AF17" s="163">
        <v>17911.864</v>
      </c>
      <c r="AG17" s="164" t="s">
        <v>2641</v>
      </c>
      <c r="AH17" s="164" t="s">
        <v>3815</v>
      </c>
      <c r="AI17" s="164"/>
    </row>
    <row r="18" spans="1:35" ht="25.5">
      <c r="A18" s="106">
        <v>15</v>
      </c>
      <c r="B18" s="15" t="s">
        <v>4191</v>
      </c>
      <c r="C18" s="15">
        <v>1</v>
      </c>
      <c r="D18" s="93" t="s">
        <v>581</v>
      </c>
      <c r="E18" s="5">
        <v>50</v>
      </c>
      <c r="F18" s="183" t="s">
        <v>3212</v>
      </c>
      <c r="G18" s="184" t="s">
        <v>665</v>
      </c>
      <c r="H18" s="183">
        <v>1</v>
      </c>
      <c r="I18" s="185" t="str">
        <f t="shared" si="0"/>
        <v>kom/kos</v>
      </c>
      <c r="J18" s="184">
        <v>0.73</v>
      </c>
      <c r="K18" s="186">
        <f t="shared" si="1"/>
        <v>50</v>
      </c>
      <c r="L18" s="187">
        <f t="shared" si="2"/>
        <v>36.5</v>
      </c>
      <c r="M18" s="207" t="s">
        <v>2274</v>
      </c>
      <c r="N18" s="217" t="s">
        <v>3213</v>
      </c>
      <c r="O18" s="217"/>
      <c r="P18" s="209" t="s">
        <v>1135</v>
      </c>
      <c r="Q18" s="184" t="s">
        <v>1126</v>
      </c>
      <c r="R18" s="183">
        <v>50</v>
      </c>
      <c r="S18" s="185" t="s">
        <v>3230</v>
      </c>
      <c r="T18" s="184">
        <v>27.5</v>
      </c>
      <c r="U18" s="186">
        <v>1</v>
      </c>
      <c r="V18" s="187">
        <v>27.5</v>
      </c>
      <c r="W18" s="207" t="s">
        <v>1151</v>
      </c>
      <c r="X18" s="208" t="s">
        <v>758</v>
      </c>
      <c r="Y18" s="208"/>
      <c r="Z18" s="158" t="s">
        <v>3822</v>
      </c>
      <c r="AA18" s="159" t="s">
        <v>535</v>
      </c>
      <c r="AB18" s="158">
        <v>50</v>
      </c>
      <c r="AC18" s="160" t="s">
        <v>374</v>
      </c>
      <c r="AD18" s="161">
        <v>69.895</v>
      </c>
      <c r="AE18" s="162">
        <v>1</v>
      </c>
      <c r="AF18" s="163">
        <v>69.895</v>
      </c>
      <c r="AG18" s="164" t="s">
        <v>2641</v>
      </c>
      <c r="AH18" s="164" t="s">
        <v>3823</v>
      </c>
      <c r="AI18" s="164"/>
    </row>
    <row r="19" spans="1:35" ht="25.5">
      <c r="A19" s="108">
        <v>16</v>
      </c>
      <c r="B19" s="15" t="s">
        <v>4192</v>
      </c>
      <c r="C19" s="15">
        <v>1</v>
      </c>
      <c r="D19" s="93" t="s">
        <v>581</v>
      </c>
      <c r="E19" s="5">
        <v>1200</v>
      </c>
      <c r="F19" s="183" t="s">
        <v>3214</v>
      </c>
      <c r="G19" s="184" t="s">
        <v>665</v>
      </c>
      <c r="H19" s="183">
        <v>1</v>
      </c>
      <c r="I19" s="185" t="str">
        <f t="shared" si="0"/>
        <v>kom/kos</v>
      </c>
      <c r="J19" s="184">
        <v>0.73</v>
      </c>
      <c r="K19" s="186">
        <f t="shared" si="1"/>
        <v>1200</v>
      </c>
      <c r="L19" s="187">
        <f t="shared" si="2"/>
        <v>876</v>
      </c>
      <c r="M19" s="207" t="s">
        <v>2274</v>
      </c>
      <c r="N19" s="217" t="s">
        <v>2276</v>
      </c>
      <c r="O19" s="217"/>
      <c r="P19" s="209" t="s">
        <v>1136</v>
      </c>
      <c r="Q19" s="184" t="s">
        <v>1126</v>
      </c>
      <c r="R19" s="183">
        <v>50</v>
      </c>
      <c r="S19" s="185" t="s">
        <v>3230</v>
      </c>
      <c r="T19" s="184">
        <v>27.5</v>
      </c>
      <c r="U19" s="186">
        <v>24</v>
      </c>
      <c r="V19" s="187">
        <v>660</v>
      </c>
      <c r="W19" s="207" t="s">
        <v>1151</v>
      </c>
      <c r="X19" s="208" t="s">
        <v>759</v>
      </c>
      <c r="Y19" s="208"/>
      <c r="Z19" s="158" t="s">
        <v>3824</v>
      </c>
      <c r="AA19" s="159" t="s">
        <v>535</v>
      </c>
      <c r="AB19" s="158">
        <v>50</v>
      </c>
      <c r="AC19" s="160" t="s">
        <v>374</v>
      </c>
      <c r="AD19" s="161">
        <v>69.895</v>
      </c>
      <c r="AE19" s="162">
        <v>24</v>
      </c>
      <c r="AF19" s="163">
        <v>1677.48</v>
      </c>
      <c r="AG19" s="164" t="s">
        <v>2641</v>
      </c>
      <c r="AH19" s="164" t="s">
        <v>3825</v>
      </c>
      <c r="AI19" s="164"/>
    </row>
    <row r="20" spans="1:35" ht="25.5">
      <c r="A20" s="106">
        <v>17</v>
      </c>
      <c r="B20" s="15" t="s">
        <v>4193</v>
      </c>
      <c r="C20" s="15">
        <v>1</v>
      </c>
      <c r="D20" s="93" t="s">
        <v>581</v>
      </c>
      <c r="E20" s="5">
        <v>900</v>
      </c>
      <c r="F20" s="183" t="s">
        <v>3215</v>
      </c>
      <c r="G20" s="184" t="s">
        <v>665</v>
      </c>
      <c r="H20" s="183">
        <v>1</v>
      </c>
      <c r="I20" s="185" t="str">
        <f t="shared" si="0"/>
        <v>kom/kos</v>
      </c>
      <c r="J20" s="184">
        <v>0.73</v>
      </c>
      <c r="K20" s="186">
        <f t="shared" si="1"/>
        <v>900</v>
      </c>
      <c r="L20" s="187">
        <f t="shared" si="2"/>
        <v>657</v>
      </c>
      <c r="M20" s="207" t="s">
        <v>2274</v>
      </c>
      <c r="N20" s="217" t="s">
        <v>2277</v>
      </c>
      <c r="O20" s="217"/>
      <c r="P20" s="209" t="s">
        <v>1137</v>
      </c>
      <c r="Q20" s="184" t="s">
        <v>1126</v>
      </c>
      <c r="R20" s="183">
        <v>50</v>
      </c>
      <c r="S20" s="185" t="s">
        <v>3230</v>
      </c>
      <c r="T20" s="184">
        <v>27.5</v>
      </c>
      <c r="U20" s="186">
        <v>18</v>
      </c>
      <c r="V20" s="187">
        <v>495</v>
      </c>
      <c r="W20" s="207" t="s">
        <v>1151</v>
      </c>
      <c r="X20" s="208" t="s">
        <v>760</v>
      </c>
      <c r="Y20" s="208"/>
      <c r="Z20" s="158" t="s">
        <v>3826</v>
      </c>
      <c r="AA20" s="159" t="s">
        <v>535</v>
      </c>
      <c r="AB20" s="158">
        <v>50</v>
      </c>
      <c r="AC20" s="160" t="s">
        <v>374</v>
      </c>
      <c r="AD20" s="161">
        <v>69.895</v>
      </c>
      <c r="AE20" s="162">
        <v>18</v>
      </c>
      <c r="AF20" s="163">
        <v>1258.11</v>
      </c>
      <c r="AG20" s="164" t="s">
        <v>2641</v>
      </c>
      <c r="AH20" s="164" t="s">
        <v>3827</v>
      </c>
      <c r="AI20" s="164"/>
    </row>
    <row r="21" spans="1:35" ht="25.5">
      <c r="A21" s="108">
        <v>18</v>
      </c>
      <c r="B21" s="109" t="s">
        <v>4194</v>
      </c>
      <c r="C21" s="109">
        <v>1</v>
      </c>
      <c r="D21" s="110" t="s">
        <v>581</v>
      </c>
      <c r="E21" s="5">
        <v>50</v>
      </c>
      <c r="F21" s="183" t="s">
        <v>3216</v>
      </c>
      <c r="G21" s="184" t="s">
        <v>665</v>
      </c>
      <c r="H21" s="183">
        <v>1</v>
      </c>
      <c r="I21" s="185" t="str">
        <f t="shared" si="0"/>
        <v>kom/kos</v>
      </c>
      <c r="J21" s="184">
        <v>0.73</v>
      </c>
      <c r="K21" s="186">
        <f t="shared" si="1"/>
        <v>50</v>
      </c>
      <c r="L21" s="187">
        <f t="shared" si="2"/>
        <v>36.5</v>
      </c>
      <c r="M21" s="207" t="s">
        <v>2274</v>
      </c>
      <c r="N21" s="217" t="s">
        <v>2278</v>
      </c>
      <c r="O21" s="217"/>
      <c r="P21" s="209" t="s">
        <v>1138</v>
      </c>
      <c r="Q21" s="184" t="s">
        <v>1126</v>
      </c>
      <c r="R21" s="183">
        <v>50</v>
      </c>
      <c r="S21" s="185" t="s">
        <v>3230</v>
      </c>
      <c r="T21" s="184">
        <v>27.5</v>
      </c>
      <c r="U21" s="186">
        <v>1</v>
      </c>
      <c r="V21" s="187">
        <v>27.5</v>
      </c>
      <c r="W21" s="207" t="s">
        <v>1151</v>
      </c>
      <c r="X21" s="208" t="s">
        <v>761</v>
      </c>
      <c r="Y21" s="208"/>
      <c r="Z21" s="158" t="s">
        <v>3822</v>
      </c>
      <c r="AA21" s="159" t="s">
        <v>535</v>
      </c>
      <c r="AB21" s="158">
        <v>50</v>
      </c>
      <c r="AC21" s="160" t="s">
        <v>374</v>
      </c>
      <c r="AD21" s="161">
        <v>69.895</v>
      </c>
      <c r="AE21" s="162">
        <v>1</v>
      </c>
      <c r="AF21" s="163">
        <v>69.895</v>
      </c>
      <c r="AG21" s="164" t="s">
        <v>2641</v>
      </c>
      <c r="AH21" s="164" t="s">
        <v>3823</v>
      </c>
      <c r="AI21" s="164"/>
    </row>
    <row r="22" spans="1:35" ht="25.5">
      <c r="A22" s="106">
        <v>19</v>
      </c>
      <c r="B22" s="109" t="s">
        <v>4195</v>
      </c>
      <c r="C22" s="109">
        <v>1</v>
      </c>
      <c r="D22" s="111" t="s">
        <v>581</v>
      </c>
      <c r="E22" s="5">
        <v>100</v>
      </c>
      <c r="F22" s="183" t="s">
        <v>3216</v>
      </c>
      <c r="G22" s="184" t="s">
        <v>665</v>
      </c>
      <c r="H22" s="183">
        <v>1</v>
      </c>
      <c r="I22" s="185" t="str">
        <f t="shared" si="0"/>
        <v>kom/kos</v>
      </c>
      <c r="J22" s="184">
        <v>0.73</v>
      </c>
      <c r="K22" s="186">
        <f t="shared" si="1"/>
        <v>100</v>
      </c>
      <c r="L22" s="187">
        <f t="shared" si="2"/>
        <v>73</v>
      </c>
      <c r="M22" s="207" t="s">
        <v>2274</v>
      </c>
      <c r="N22" s="217" t="s">
        <v>2278</v>
      </c>
      <c r="O22" s="217"/>
      <c r="P22" s="209" t="s">
        <v>1138</v>
      </c>
      <c r="Q22" s="184" t="s">
        <v>1126</v>
      </c>
      <c r="R22" s="183">
        <v>50</v>
      </c>
      <c r="S22" s="185" t="s">
        <v>3230</v>
      </c>
      <c r="T22" s="184">
        <v>27.5</v>
      </c>
      <c r="U22" s="186">
        <v>2</v>
      </c>
      <c r="V22" s="187">
        <v>55</v>
      </c>
      <c r="W22" s="207" t="s">
        <v>1151</v>
      </c>
      <c r="X22" s="208" t="s">
        <v>761</v>
      </c>
      <c r="Y22" s="208"/>
      <c r="Z22" s="158" t="s">
        <v>3468</v>
      </c>
      <c r="AA22" s="159" t="s">
        <v>535</v>
      </c>
      <c r="AB22" s="158">
        <v>50</v>
      </c>
      <c r="AC22" s="160" t="s">
        <v>374</v>
      </c>
      <c r="AD22" s="161">
        <v>69.895</v>
      </c>
      <c r="AE22" s="162">
        <v>2</v>
      </c>
      <c r="AF22" s="163">
        <v>139.79</v>
      </c>
      <c r="AG22" s="164" t="s">
        <v>2641</v>
      </c>
      <c r="AH22" s="164" t="s">
        <v>3469</v>
      </c>
      <c r="AI22" s="164"/>
    </row>
    <row r="23" spans="1:35" ht="25.5">
      <c r="A23" s="108">
        <v>20</v>
      </c>
      <c r="B23" s="15" t="s">
        <v>4196</v>
      </c>
      <c r="C23" s="15">
        <v>1</v>
      </c>
      <c r="D23" s="93" t="s">
        <v>581</v>
      </c>
      <c r="E23" s="5">
        <v>4000</v>
      </c>
      <c r="F23" s="183" t="s">
        <v>3217</v>
      </c>
      <c r="G23" s="184" t="s">
        <v>665</v>
      </c>
      <c r="H23" s="183">
        <v>1</v>
      </c>
      <c r="I23" s="185" t="str">
        <f t="shared" si="0"/>
        <v>kom/kos</v>
      </c>
      <c r="J23" s="184">
        <v>0.73</v>
      </c>
      <c r="K23" s="186">
        <f t="shared" si="1"/>
        <v>4000</v>
      </c>
      <c r="L23" s="187">
        <f t="shared" si="2"/>
        <v>2920</v>
      </c>
      <c r="M23" s="207" t="s">
        <v>2274</v>
      </c>
      <c r="N23" s="217" t="s">
        <v>2279</v>
      </c>
      <c r="O23" s="217"/>
      <c r="P23" s="209" t="s">
        <v>1139</v>
      </c>
      <c r="Q23" s="184" t="s">
        <v>1126</v>
      </c>
      <c r="R23" s="183">
        <v>50</v>
      </c>
      <c r="S23" s="185" t="s">
        <v>3230</v>
      </c>
      <c r="T23" s="184">
        <v>27.5</v>
      </c>
      <c r="U23" s="186">
        <v>80</v>
      </c>
      <c r="V23" s="187">
        <v>2200</v>
      </c>
      <c r="W23" s="207" t="s">
        <v>1151</v>
      </c>
      <c r="X23" s="208" t="s">
        <v>762</v>
      </c>
      <c r="Y23" s="208"/>
      <c r="Z23" s="158" t="s">
        <v>3470</v>
      </c>
      <c r="AA23" s="159" t="s">
        <v>535</v>
      </c>
      <c r="AB23" s="158">
        <v>50</v>
      </c>
      <c r="AC23" s="160" t="s">
        <v>374</v>
      </c>
      <c r="AD23" s="161">
        <v>69.895</v>
      </c>
      <c r="AE23" s="162">
        <v>80</v>
      </c>
      <c r="AF23" s="163">
        <v>5591.6</v>
      </c>
      <c r="AG23" s="164" t="s">
        <v>2641</v>
      </c>
      <c r="AH23" s="164" t="s">
        <v>3471</v>
      </c>
      <c r="AI23" s="164"/>
    </row>
    <row r="24" spans="1:35" ht="25.5">
      <c r="A24" s="106">
        <v>21</v>
      </c>
      <c r="B24" s="15" t="s">
        <v>4197</v>
      </c>
      <c r="C24" s="15">
        <v>1</v>
      </c>
      <c r="D24" s="93" t="s">
        <v>581</v>
      </c>
      <c r="E24" s="5">
        <v>300</v>
      </c>
      <c r="F24" s="183" t="s">
        <v>3218</v>
      </c>
      <c r="G24" s="184" t="s">
        <v>665</v>
      </c>
      <c r="H24" s="183">
        <v>1</v>
      </c>
      <c r="I24" s="185" t="str">
        <f t="shared" si="0"/>
        <v>kom/kos</v>
      </c>
      <c r="J24" s="184">
        <v>0.73</v>
      </c>
      <c r="K24" s="186">
        <f t="shared" si="1"/>
        <v>300</v>
      </c>
      <c r="L24" s="187">
        <f t="shared" si="2"/>
        <v>219</v>
      </c>
      <c r="M24" s="207" t="s">
        <v>2274</v>
      </c>
      <c r="N24" s="217" t="s">
        <v>2280</v>
      </c>
      <c r="O24" s="217"/>
      <c r="P24" s="209" t="s">
        <v>1140</v>
      </c>
      <c r="Q24" s="184" t="s">
        <v>1126</v>
      </c>
      <c r="R24" s="183">
        <v>50</v>
      </c>
      <c r="S24" s="185" t="s">
        <v>3230</v>
      </c>
      <c r="T24" s="184">
        <v>27.5</v>
      </c>
      <c r="U24" s="186">
        <v>6</v>
      </c>
      <c r="V24" s="187">
        <v>165</v>
      </c>
      <c r="W24" s="207" t="s">
        <v>1151</v>
      </c>
      <c r="X24" s="208" t="s">
        <v>763</v>
      </c>
      <c r="Y24" s="208"/>
      <c r="Z24" s="158" t="s">
        <v>3472</v>
      </c>
      <c r="AA24" s="159" t="s">
        <v>535</v>
      </c>
      <c r="AB24" s="158">
        <v>50</v>
      </c>
      <c r="AC24" s="160" t="s">
        <v>374</v>
      </c>
      <c r="AD24" s="161">
        <v>69.895</v>
      </c>
      <c r="AE24" s="162">
        <v>6</v>
      </c>
      <c r="AF24" s="163">
        <v>419.37</v>
      </c>
      <c r="AG24" s="164" t="s">
        <v>2641</v>
      </c>
      <c r="AH24" s="164" t="s">
        <v>3473</v>
      </c>
      <c r="AI24" s="164"/>
    </row>
    <row r="25" spans="1:35" ht="25.5">
      <c r="A25" s="108">
        <v>22</v>
      </c>
      <c r="B25" s="15" t="s">
        <v>4198</v>
      </c>
      <c r="C25" s="15">
        <v>1</v>
      </c>
      <c r="D25" s="93" t="s">
        <v>581</v>
      </c>
      <c r="E25" s="5">
        <v>50</v>
      </c>
      <c r="F25" s="183" t="s">
        <v>3219</v>
      </c>
      <c r="G25" s="184" t="s">
        <v>665</v>
      </c>
      <c r="H25" s="183">
        <v>1</v>
      </c>
      <c r="I25" s="185" t="str">
        <f t="shared" si="0"/>
        <v>kom/kos</v>
      </c>
      <c r="J25" s="184">
        <v>0.73</v>
      </c>
      <c r="K25" s="186">
        <f t="shared" si="1"/>
        <v>50</v>
      </c>
      <c r="L25" s="187">
        <f t="shared" si="2"/>
        <v>36.5</v>
      </c>
      <c r="M25" s="207" t="s">
        <v>2274</v>
      </c>
      <c r="N25" s="217" t="s">
        <v>2281</v>
      </c>
      <c r="O25" s="217"/>
      <c r="P25" s="209" t="s">
        <v>1141</v>
      </c>
      <c r="Q25" s="184" t="s">
        <v>1126</v>
      </c>
      <c r="R25" s="183">
        <v>50</v>
      </c>
      <c r="S25" s="185" t="s">
        <v>3230</v>
      </c>
      <c r="T25" s="184">
        <v>27.5</v>
      </c>
      <c r="U25" s="186">
        <v>1</v>
      </c>
      <c r="V25" s="187">
        <v>27.5</v>
      </c>
      <c r="W25" s="207" t="s">
        <v>1151</v>
      </c>
      <c r="X25" s="208" t="s">
        <v>764</v>
      </c>
      <c r="Y25" s="208"/>
      <c r="Z25" s="158" t="s">
        <v>3474</v>
      </c>
      <c r="AA25" s="159" t="s">
        <v>535</v>
      </c>
      <c r="AB25" s="158">
        <v>50</v>
      </c>
      <c r="AC25" s="160" t="s">
        <v>374</v>
      </c>
      <c r="AD25" s="161">
        <v>69.895</v>
      </c>
      <c r="AE25" s="162">
        <v>1</v>
      </c>
      <c r="AF25" s="163">
        <v>69.895</v>
      </c>
      <c r="AG25" s="164" t="s">
        <v>2641</v>
      </c>
      <c r="AH25" s="164" t="s">
        <v>3475</v>
      </c>
      <c r="AI25" s="164"/>
    </row>
    <row r="26" spans="1:35" ht="25.5">
      <c r="A26" s="106">
        <v>23</v>
      </c>
      <c r="B26" s="15" t="s">
        <v>2757</v>
      </c>
      <c r="C26" s="15">
        <v>25</v>
      </c>
      <c r="D26" s="93" t="s">
        <v>597</v>
      </c>
      <c r="E26" s="5">
        <v>4</v>
      </c>
      <c r="F26" s="183" t="s">
        <v>3220</v>
      </c>
      <c r="G26" s="184" t="s">
        <v>3190</v>
      </c>
      <c r="H26" s="183">
        <v>1</v>
      </c>
      <c r="I26" s="185" t="str">
        <f t="shared" si="0"/>
        <v>pkg/paket</v>
      </c>
      <c r="J26" s="184">
        <v>203.75</v>
      </c>
      <c r="K26" s="186">
        <f t="shared" si="1"/>
        <v>4</v>
      </c>
      <c r="L26" s="187">
        <f t="shared" si="2"/>
        <v>815</v>
      </c>
      <c r="M26" s="207" t="s">
        <v>2274</v>
      </c>
      <c r="N26" s="217" t="s">
        <v>3221</v>
      </c>
      <c r="O26" s="217"/>
      <c r="P26" s="183" t="s">
        <v>1142</v>
      </c>
      <c r="Q26" s="184" t="s">
        <v>1126</v>
      </c>
      <c r="R26" s="183">
        <v>1</v>
      </c>
      <c r="S26" s="185" t="s">
        <v>3222</v>
      </c>
      <c r="T26" s="184">
        <v>160</v>
      </c>
      <c r="U26" s="186">
        <v>4</v>
      </c>
      <c r="V26" s="187">
        <v>640</v>
      </c>
      <c r="W26" s="207" t="s">
        <v>1144</v>
      </c>
      <c r="X26" s="208" t="s">
        <v>765</v>
      </c>
      <c r="Y26" s="208"/>
      <c r="Z26" s="158" t="s">
        <v>3476</v>
      </c>
      <c r="AA26" s="159" t="s">
        <v>535</v>
      </c>
      <c r="AB26" s="158">
        <v>1</v>
      </c>
      <c r="AC26" s="160" t="s">
        <v>3231</v>
      </c>
      <c r="AD26" s="161">
        <v>363.2845</v>
      </c>
      <c r="AE26" s="162">
        <v>4</v>
      </c>
      <c r="AF26" s="163">
        <v>1453.138</v>
      </c>
      <c r="AG26" s="164" t="s">
        <v>2641</v>
      </c>
      <c r="AH26" s="164" t="s">
        <v>3477</v>
      </c>
      <c r="AI26" s="164"/>
    </row>
    <row r="27" spans="1:35" ht="26.25" thickBot="1">
      <c r="A27" s="108">
        <v>24</v>
      </c>
      <c r="B27" s="15" t="s">
        <v>2758</v>
      </c>
      <c r="C27" s="15">
        <v>25</v>
      </c>
      <c r="D27" s="93" t="s">
        <v>597</v>
      </c>
      <c r="E27" s="5">
        <v>8</v>
      </c>
      <c r="F27" s="183" t="s">
        <v>3220</v>
      </c>
      <c r="G27" s="184" t="s">
        <v>3190</v>
      </c>
      <c r="H27" s="183">
        <v>1</v>
      </c>
      <c r="I27" s="185" t="str">
        <f t="shared" si="0"/>
        <v>pkg/paket</v>
      </c>
      <c r="J27" s="184">
        <v>203.75</v>
      </c>
      <c r="K27" s="186">
        <f t="shared" si="1"/>
        <v>8</v>
      </c>
      <c r="L27" s="187">
        <f t="shared" si="2"/>
        <v>1630</v>
      </c>
      <c r="M27" s="207" t="s">
        <v>2274</v>
      </c>
      <c r="N27" s="217" t="s">
        <v>3221</v>
      </c>
      <c r="O27" s="217"/>
      <c r="P27" s="183" t="s">
        <v>1143</v>
      </c>
      <c r="Q27" s="184" t="s">
        <v>1126</v>
      </c>
      <c r="R27" s="183">
        <v>1</v>
      </c>
      <c r="S27" s="185" t="s">
        <v>3222</v>
      </c>
      <c r="T27" s="184">
        <v>220</v>
      </c>
      <c r="U27" s="186">
        <v>8</v>
      </c>
      <c r="V27" s="187">
        <v>1760</v>
      </c>
      <c r="W27" s="207" t="s">
        <v>1144</v>
      </c>
      <c r="X27" s="208" t="s">
        <v>766</v>
      </c>
      <c r="Y27" s="208"/>
      <c r="Z27" s="165" t="s">
        <v>3478</v>
      </c>
      <c r="AA27" s="166" t="s">
        <v>2199</v>
      </c>
      <c r="AB27" s="165">
        <v>0.04</v>
      </c>
      <c r="AC27" s="167" t="s">
        <v>1528</v>
      </c>
      <c r="AD27" s="168">
        <v>10.0985</v>
      </c>
      <c r="AE27" s="169">
        <v>200</v>
      </c>
      <c r="AF27" s="170">
        <v>2019.7</v>
      </c>
      <c r="AG27" s="171" t="s">
        <v>3479</v>
      </c>
      <c r="AH27" s="171" t="s">
        <v>3480</v>
      </c>
      <c r="AI27" s="171"/>
    </row>
    <row r="28" spans="1:35" ht="13.5" thickBot="1">
      <c r="A28"/>
      <c r="B28" s="28" t="s">
        <v>609</v>
      </c>
      <c r="C28" s="64"/>
      <c r="D28" s="26"/>
      <c r="E28" s="27"/>
      <c r="F28" s="243"/>
      <c r="G28" s="229"/>
      <c r="H28" s="243"/>
      <c r="I28" s="244"/>
      <c r="J28" s="243"/>
      <c r="K28" s="245"/>
      <c r="L28" s="246">
        <f>SUM(L4:L27)</f>
        <v>34312.200000000004</v>
      </c>
      <c r="M28" s="247"/>
      <c r="N28" s="133"/>
      <c r="O28" s="133"/>
      <c r="P28" s="243"/>
      <c r="Q28" s="229"/>
      <c r="R28" s="243"/>
      <c r="S28" s="244"/>
      <c r="T28" s="243"/>
      <c r="U28" s="245"/>
      <c r="V28" s="246">
        <v>30392.98276780569</v>
      </c>
      <c r="W28" s="247"/>
      <c r="X28" s="133"/>
      <c r="Y28" s="133"/>
      <c r="Z28" s="248"/>
      <c r="AA28" s="241"/>
      <c r="AB28" s="240"/>
      <c r="AC28" s="249"/>
      <c r="AD28" s="250"/>
      <c r="AE28" s="251"/>
      <c r="AF28" s="242">
        <v>67153.45308898555</v>
      </c>
      <c r="AG28" s="252"/>
      <c r="AH28" s="253"/>
      <c r="AI28" s="253"/>
    </row>
    <row r="30" ht="12.75">
      <c r="D30" s="19"/>
    </row>
  </sheetData>
  <sheetProtection/>
  <mergeCells count="11">
    <mergeCell ref="Y2:Y3"/>
    <mergeCell ref="A1:E1"/>
    <mergeCell ref="F1:O1"/>
    <mergeCell ref="H2:I2"/>
    <mergeCell ref="H3:I3"/>
    <mergeCell ref="O2:O3"/>
    <mergeCell ref="AI2:AI3"/>
    <mergeCell ref="Z1:AI1"/>
    <mergeCell ref="P1:Y1"/>
    <mergeCell ref="R2:S2"/>
    <mergeCell ref="R3:S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P1">
      <selection activeCell="Y2" sqref="Y2:Y3"/>
    </sheetView>
  </sheetViews>
  <sheetFormatPr defaultColWidth="9.00390625" defaultRowHeight="12.75"/>
  <cols>
    <col min="1" max="1" width="4.125" style="1" customWidth="1"/>
    <col min="2" max="2" width="35.125" style="1" customWidth="1"/>
    <col min="3" max="3" width="8.625" style="1" customWidth="1"/>
    <col min="4" max="4" width="6.375" style="2" customWidth="1"/>
    <col min="5" max="5" width="7.125" style="1" customWidth="1"/>
    <col min="6" max="6" width="16.00390625" style="0" customWidth="1"/>
    <col min="7" max="7" width="6.875" style="0" customWidth="1"/>
    <col min="8" max="8" width="6.625" style="0" customWidth="1"/>
    <col min="9" max="9" width="8.75390625" style="0" customWidth="1"/>
    <col min="10" max="10" width="16.375" style="0" customWidth="1"/>
    <col min="11" max="11" width="12.75390625" style="0" customWidth="1"/>
    <col min="12" max="12" width="14.875" style="0" customWidth="1"/>
    <col min="13" max="13" width="20.75390625" style="0" customWidth="1"/>
    <col min="14" max="14" width="24.625" style="0" customWidth="1"/>
    <col min="15" max="15" width="28.375" style="0" customWidth="1"/>
    <col min="16" max="16" width="14.25390625" style="0" customWidth="1"/>
    <col min="17" max="17" width="6.875" style="0" customWidth="1"/>
    <col min="18" max="18" width="11.625" style="0" customWidth="1"/>
    <col min="19" max="19" width="8.75390625" style="0" customWidth="1"/>
    <col min="20" max="20" width="16.375" style="0" customWidth="1"/>
    <col min="21" max="21" width="12.75390625" style="0" customWidth="1"/>
    <col min="22" max="22" width="14.875" style="0" customWidth="1"/>
    <col min="23" max="23" width="20.75390625" style="0" customWidth="1"/>
    <col min="24" max="25" width="21.25390625" style="0" customWidth="1"/>
  </cols>
  <sheetData>
    <row r="1" spans="1:25" ht="16.5" thickBot="1">
      <c r="A1" s="584" t="s">
        <v>647</v>
      </c>
      <c r="B1" s="585"/>
      <c r="C1" s="585"/>
      <c r="D1" s="585"/>
      <c r="E1" s="586"/>
      <c r="F1" s="594" t="s">
        <v>2023</v>
      </c>
      <c r="G1" s="611"/>
      <c r="H1" s="611"/>
      <c r="I1" s="611"/>
      <c r="J1" s="611"/>
      <c r="K1" s="611"/>
      <c r="L1" s="611"/>
      <c r="M1" s="611"/>
      <c r="N1" s="611"/>
      <c r="O1" s="612"/>
      <c r="P1" s="594" t="s">
        <v>3290</v>
      </c>
      <c r="Q1" s="611"/>
      <c r="R1" s="611"/>
      <c r="S1" s="611"/>
      <c r="T1" s="611"/>
      <c r="U1" s="611"/>
      <c r="V1" s="611"/>
      <c r="W1" s="611"/>
      <c r="X1" s="611"/>
      <c r="Y1" s="612"/>
    </row>
    <row r="2" spans="1:25" ht="21.75" customHeight="1">
      <c r="A2" s="56" t="s">
        <v>648</v>
      </c>
      <c r="B2" s="56"/>
      <c r="C2" s="56" t="s">
        <v>4223</v>
      </c>
      <c r="D2" s="57" t="s">
        <v>649</v>
      </c>
      <c r="E2" s="56"/>
      <c r="F2" s="177" t="s">
        <v>4225</v>
      </c>
      <c r="G2" s="177" t="s">
        <v>650</v>
      </c>
      <c r="H2" s="597" t="s">
        <v>651</v>
      </c>
      <c r="I2" s="598"/>
      <c r="J2" s="178" t="s">
        <v>652</v>
      </c>
      <c r="K2" s="178" t="s">
        <v>653</v>
      </c>
      <c r="L2" s="177" t="s">
        <v>654</v>
      </c>
      <c r="M2" s="179" t="s">
        <v>2139</v>
      </c>
      <c r="N2" s="178" t="s">
        <v>2141</v>
      </c>
      <c r="O2" s="592" t="s">
        <v>2885</v>
      </c>
      <c r="P2" s="177" t="s">
        <v>4225</v>
      </c>
      <c r="Q2" s="177" t="s">
        <v>650</v>
      </c>
      <c r="R2" s="597" t="s">
        <v>651</v>
      </c>
      <c r="S2" s="598"/>
      <c r="T2" s="178" t="s">
        <v>652</v>
      </c>
      <c r="U2" s="178" t="s">
        <v>653</v>
      </c>
      <c r="V2" s="177" t="s">
        <v>654</v>
      </c>
      <c r="W2" s="179" t="s">
        <v>2139</v>
      </c>
      <c r="X2" s="178" t="s">
        <v>2141</v>
      </c>
      <c r="Y2" s="592" t="s">
        <v>2885</v>
      </c>
    </row>
    <row r="3" spans="1:25" ht="21.75" customHeight="1" thickBot="1">
      <c r="A3" s="58" t="s">
        <v>657</v>
      </c>
      <c r="B3" s="59" t="s">
        <v>658</v>
      </c>
      <c r="C3" s="59" t="s">
        <v>4224</v>
      </c>
      <c r="D3" s="60" t="s">
        <v>659</v>
      </c>
      <c r="E3" s="59" t="s">
        <v>660</v>
      </c>
      <c r="F3" s="180" t="s">
        <v>4226</v>
      </c>
      <c r="G3" s="180" t="s">
        <v>659</v>
      </c>
      <c r="H3" s="599" t="s">
        <v>661</v>
      </c>
      <c r="I3" s="600"/>
      <c r="J3" s="181" t="s">
        <v>662</v>
      </c>
      <c r="K3" s="181" t="s">
        <v>663</v>
      </c>
      <c r="L3" s="180" t="s">
        <v>664</v>
      </c>
      <c r="M3" s="182" t="s">
        <v>2138</v>
      </c>
      <c r="N3" s="182" t="s">
        <v>2140</v>
      </c>
      <c r="O3" s="593"/>
      <c r="P3" s="180" t="s">
        <v>4226</v>
      </c>
      <c r="Q3" s="180" t="s">
        <v>659</v>
      </c>
      <c r="R3" s="599" t="s">
        <v>661</v>
      </c>
      <c r="S3" s="600"/>
      <c r="T3" s="181" t="s">
        <v>662</v>
      </c>
      <c r="U3" s="181" t="s">
        <v>663</v>
      </c>
      <c r="V3" s="180" t="s">
        <v>664</v>
      </c>
      <c r="W3" s="182" t="s">
        <v>2138</v>
      </c>
      <c r="X3" s="182" t="s">
        <v>2140</v>
      </c>
      <c r="Y3" s="593"/>
    </row>
    <row r="4" spans="1:25" ht="24" customHeight="1">
      <c r="A4" s="18">
        <v>1</v>
      </c>
      <c r="B4" s="112" t="s">
        <v>2759</v>
      </c>
      <c r="C4" s="112">
        <v>500</v>
      </c>
      <c r="D4" s="93" t="s">
        <v>597</v>
      </c>
      <c r="E4" s="5">
        <v>15</v>
      </c>
      <c r="F4" s="183" t="s">
        <v>2198</v>
      </c>
      <c r="G4" s="184" t="s">
        <v>2200</v>
      </c>
      <c r="H4" s="183">
        <v>1</v>
      </c>
      <c r="I4" s="185" t="s">
        <v>3481</v>
      </c>
      <c r="J4" s="184">
        <v>13.35</v>
      </c>
      <c r="K4" s="186">
        <v>15</v>
      </c>
      <c r="L4" s="187">
        <v>200.25</v>
      </c>
      <c r="M4" s="207" t="s">
        <v>3482</v>
      </c>
      <c r="N4" s="208" t="s">
        <v>3483</v>
      </c>
      <c r="O4" s="208"/>
      <c r="P4" s="211">
        <v>130372676</v>
      </c>
      <c r="Q4" s="212" t="s">
        <v>535</v>
      </c>
      <c r="R4" s="213">
        <v>0.5</v>
      </c>
      <c r="S4" s="185" t="s">
        <v>3231</v>
      </c>
      <c r="T4" s="254">
        <v>10.1995</v>
      </c>
      <c r="U4" s="186">
        <v>30</v>
      </c>
      <c r="V4" s="187">
        <v>305.985</v>
      </c>
      <c r="W4" s="215" t="s">
        <v>2215</v>
      </c>
      <c r="X4" s="216" t="s">
        <v>3506</v>
      </c>
      <c r="Y4" s="216"/>
    </row>
    <row r="5" spans="1:25" ht="24">
      <c r="A5" s="18">
        <v>2</v>
      </c>
      <c r="B5" s="113" t="s">
        <v>2760</v>
      </c>
      <c r="C5" s="113">
        <v>100</v>
      </c>
      <c r="D5" s="93" t="s">
        <v>597</v>
      </c>
      <c r="E5" s="5">
        <v>10</v>
      </c>
      <c r="F5" s="183">
        <v>53900</v>
      </c>
      <c r="G5" s="184" t="s">
        <v>2200</v>
      </c>
      <c r="H5" s="183">
        <v>0.5</v>
      </c>
      <c r="I5" s="185" t="s">
        <v>3481</v>
      </c>
      <c r="J5" s="184">
        <v>6.87</v>
      </c>
      <c r="K5" s="186">
        <v>20</v>
      </c>
      <c r="L5" s="187">
        <v>137.4</v>
      </c>
      <c r="M5" s="207" t="s">
        <v>2214</v>
      </c>
      <c r="N5" s="208" t="s">
        <v>3484</v>
      </c>
      <c r="O5" s="208"/>
      <c r="P5" s="218">
        <v>331402840</v>
      </c>
      <c r="Q5" s="219" t="s">
        <v>536</v>
      </c>
      <c r="R5" s="220">
        <v>1</v>
      </c>
      <c r="S5" s="185" t="s">
        <v>3507</v>
      </c>
      <c r="T5" s="214">
        <v>16.872</v>
      </c>
      <c r="U5" s="186">
        <v>10</v>
      </c>
      <c r="V5" s="187">
        <v>168.72</v>
      </c>
      <c r="W5" s="215" t="s">
        <v>2642</v>
      </c>
      <c r="X5" s="216" t="s">
        <v>3508</v>
      </c>
      <c r="Y5" s="216"/>
    </row>
    <row r="6" spans="1:25" ht="36">
      <c r="A6" s="18">
        <v>3</v>
      </c>
      <c r="B6" s="92" t="s">
        <v>2761</v>
      </c>
      <c r="C6" s="92">
        <v>100</v>
      </c>
      <c r="D6" s="93" t="s">
        <v>597</v>
      </c>
      <c r="E6" s="5">
        <v>10</v>
      </c>
      <c r="F6" s="183" t="s">
        <v>2201</v>
      </c>
      <c r="G6" s="184" t="s">
        <v>2200</v>
      </c>
      <c r="H6" s="183">
        <v>1</v>
      </c>
      <c r="I6" s="185" t="s">
        <v>3481</v>
      </c>
      <c r="J6" s="184">
        <v>33</v>
      </c>
      <c r="K6" s="186">
        <v>10</v>
      </c>
      <c r="L6" s="187">
        <v>330</v>
      </c>
      <c r="M6" s="207" t="s">
        <v>2215</v>
      </c>
      <c r="N6" s="208" t="s">
        <v>3485</v>
      </c>
      <c r="O6" s="208"/>
      <c r="P6" s="218">
        <v>130385093</v>
      </c>
      <c r="Q6" s="219" t="s">
        <v>535</v>
      </c>
      <c r="R6" s="220">
        <v>1</v>
      </c>
      <c r="S6" s="185" t="s">
        <v>3231</v>
      </c>
      <c r="T6" s="214">
        <v>26.973</v>
      </c>
      <c r="U6" s="186">
        <v>10</v>
      </c>
      <c r="V6" s="187">
        <v>269.73</v>
      </c>
      <c r="W6" s="215" t="s">
        <v>429</v>
      </c>
      <c r="X6" s="216" t="s">
        <v>3509</v>
      </c>
      <c r="Y6" s="216"/>
    </row>
    <row r="7" spans="1:25" ht="36">
      <c r="A7" s="18">
        <v>4</v>
      </c>
      <c r="B7" s="92" t="s">
        <v>2762</v>
      </c>
      <c r="C7" s="92">
        <v>100</v>
      </c>
      <c r="D7" s="93" t="s">
        <v>597</v>
      </c>
      <c r="E7" s="5">
        <v>18</v>
      </c>
      <c r="F7" s="183" t="s">
        <v>2202</v>
      </c>
      <c r="G7" s="184" t="s">
        <v>2200</v>
      </c>
      <c r="H7" s="183">
        <v>1</v>
      </c>
      <c r="I7" s="185" t="s">
        <v>3481</v>
      </c>
      <c r="J7" s="184">
        <v>0.75</v>
      </c>
      <c r="K7" s="186">
        <v>18</v>
      </c>
      <c r="L7" s="187">
        <v>13.5</v>
      </c>
      <c r="M7" s="207" t="s">
        <v>2216</v>
      </c>
      <c r="N7" s="208" t="s">
        <v>2217</v>
      </c>
      <c r="O7" s="208"/>
      <c r="P7" s="218">
        <v>111200915</v>
      </c>
      <c r="Q7" s="219" t="s">
        <v>536</v>
      </c>
      <c r="R7" s="220">
        <v>1</v>
      </c>
      <c r="S7" s="185" t="s">
        <v>3507</v>
      </c>
      <c r="T7" s="214">
        <v>0.6481</v>
      </c>
      <c r="U7" s="186">
        <v>18</v>
      </c>
      <c r="V7" s="187">
        <v>11.6658</v>
      </c>
      <c r="W7" s="215" t="s">
        <v>2643</v>
      </c>
      <c r="X7" s="216" t="s">
        <v>3510</v>
      </c>
      <c r="Y7" s="216"/>
    </row>
    <row r="8" spans="1:25" ht="24" customHeight="1">
      <c r="A8" s="18">
        <v>5</v>
      </c>
      <c r="B8" s="113" t="s">
        <v>2763</v>
      </c>
      <c r="C8" s="113">
        <v>100</v>
      </c>
      <c r="D8" s="93" t="s">
        <v>581</v>
      </c>
      <c r="E8" s="5">
        <v>300</v>
      </c>
      <c r="F8" s="183" t="s">
        <v>2203</v>
      </c>
      <c r="G8" s="184" t="s">
        <v>2200</v>
      </c>
      <c r="H8" s="183">
        <v>1</v>
      </c>
      <c r="I8" s="185" t="s">
        <v>1873</v>
      </c>
      <c r="J8" s="184">
        <v>0.9</v>
      </c>
      <c r="K8" s="186">
        <v>300</v>
      </c>
      <c r="L8" s="187">
        <v>270</v>
      </c>
      <c r="M8" s="207" t="s">
        <v>2216</v>
      </c>
      <c r="N8" s="208" t="s">
        <v>2218</v>
      </c>
      <c r="O8" s="208"/>
      <c r="P8" s="218">
        <v>111215030</v>
      </c>
      <c r="Q8" s="219" t="s">
        <v>536</v>
      </c>
      <c r="R8" s="220">
        <v>1</v>
      </c>
      <c r="S8" s="185" t="s">
        <v>1889</v>
      </c>
      <c r="T8" s="214">
        <v>0.8646</v>
      </c>
      <c r="U8" s="186">
        <v>300</v>
      </c>
      <c r="V8" s="187">
        <v>259.38</v>
      </c>
      <c r="W8" s="215" t="s">
        <v>2643</v>
      </c>
      <c r="X8" s="216" t="s">
        <v>3511</v>
      </c>
      <c r="Y8" s="216"/>
    </row>
    <row r="9" spans="1:25" ht="25.5">
      <c r="A9" s="18">
        <v>6</v>
      </c>
      <c r="B9" s="103" t="s">
        <v>2764</v>
      </c>
      <c r="C9" s="103">
        <v>1000</v>
      </c>
      <c r="D9" s="93" t="s">
        <v>597</v>
      </c>
      <c r="E9" s="5">
        <v>15</v>
      </c>
      <c r="F9" s="183" t="s">
        <v>2204</v>
      </c>
      <c r="G9" s="184" t="s">
        <v>2200</v>
      </c>
      <c r="H9" s="183">
        <v>1</v>
      </c>
      <c r="I9" s="185" t="s">
        <v>3481</v>
      </c>
      <c r="J9" s="184">
        <v>6.3</v>
      </c>
      <c r="K9" s="186">
        <v>15</v>
      </c>
      <c r="L9" s="187">
        <v>94.5</v>
      </c>
      <c r="M9" s="207" t="s">
        <v>2219</v>
      </c>
      <c r="N9" s="208" t="s">
        <v>2220</v>
      </c>
      <c r="O9" s="208"/>
      <c r="P9" s="218">
        <v>130922344</v>
      </c>
      <c r="Q9" s="219" t="s">
        <v>536</v>
      </c>
      <c r="R9" s="220">
        <v>1</v>
      </c>
      <c r="S9" s="185" t="s">
        <v>3507</v>
      </c>
      <c r="T9" s="214">
        <v>7.2563</v>
      </c>
      <c r="U9" s="186">
        <v>15</v>
      </c>
      <c r="V9" s="187">
        <v>108.84450000000001</v>
      </c>
      <c r="W9" s="215" t="s">
        <v>3512</v>
      </c>
      <c r="X9" s="216" t="s">
        <v>3513</v>
      </c>
      <c r="Y9" s="216"/>
    </row>
    <row r="10" spans="1:25" ht="25.5" customHeight="1">
      <c r="A10" s="18">
        <v>7</v>
      </c>
      <c r="B10" s="103" t="s">
        <v>2765</v>
      </c>
      <c r="C10" s="103">
        <v>1000</v>
      </c>
      <c r="D10" s="93" t="s">
        <v>597</v>
      </c>
      <c r="E10" s="5">
        <v>6</v>
      </c>
      <c r="F10" s="183" t="s">
        <v>2205</v>
      </c>
      <c r="G10" s="184" t="s">
        <v>2200</v>
      </c>
      <c r="H10" s="183">
        <v>1</v>
      </c>
      <c r="I10" s="185" t="s">
        <v>3481</v>
      </c>
      <c r="J10" s="184">
        <v>7.1</v>
      </c>
      <c r="K10" s="186">
        <v>6</v>
      </c>
      <c r="L10" s="187">
        <v>42.6</v>
      </c>
      <c r="M10" s="207" t="s">
        <v>2219</v>
      </c>
      <c r="N10" s="208" t="s">
        <v>2221</v>
      </c>
      <c r="O10" s="208"/>
      <c r="P10" s="218">
        <v>130922344</v>
      </c>
      <c r="Q10" s="219" t="s">
        <v>536</v>
      </c>
      <c r="R10" s="220">
        <v>1</v>
      </c>
      <c r="S10" s="185" t="s">
        <v>3507</v>
      </c>
      <c r="T10" s="214">
        <v>7.2563</v>
      </c>
      <c r="U10" s="186">
        <v>6</v>
      </c>
      <c r="V10" s="187">
        <v>43.537800000000004</v>
      </c>
      <c r="W10" s="215" t="s">
        <v>3512</v>
      </c>
      <c r="X10" s="216" t="s">
        <v>3513</v>
      </c>
      <c r="Y10" s="216"/>
    </row>
    <row r="11" spans="1:25" ht="25.5">
      <c r="A11" s="18">
        <v>8</v>
      </c>
      <c r="B11" s="92" t="s">
        <v>2766</v>
      </c>
      <c r="C11" s="92">
        <v>100</v>
      </c>
      <c r="D11" s="93" t="s">
        <v>597</v>
      </c>
      <c r="E11" s="5">
        <v>1</v>
      </c>
      <c r="F11" s="183">
        <v>92110</v>
      </c>
      <c r="G11" s="184" t="s">
        <v>2200</v>
      </c>
      <c r="H11" s="183">
        <v>1</v>
      </c>
      <c r="I11" s="185" t="s">
        <v>3481</v>
      </c>
      <c r="J11" s="184">
        <v>7.24</v>
      </c>
      <c r="K11" s="186">
        <v>1</v>
      </c>
      <c r="L11" s="187">
        <v>7.24</v>
      </c>
      <c r="M11" s="207" t="s">
        <v>3486</v>
      </c>
      <c r="N11" s="208" t="s">
        <v>3487</v>
      </c>
      <c r="O11" s="208"/>
      <c r="P11" s="218">
        <v>331006236</v>
      </c>
      <c r="Q11" s="219" t="s">
        <v>535</v>
      </c>
      <c r="R11" s="220">
        <v>1</v>
      </c>
      <c r="S11" s="185" t="s">
        <v>3231</v>
      </c>
      <c r="T11" s="214">
        <v>4.9989</v>
      </c>
      <c r="U11" s="186">
        <v>1</v>
      </c>
      <c r="V11" s="187">
        <v>4.9989</v>
      </c>
      <c r="W11" s="215" t="s">
        <v>2626</v>
      </c>
      <c r="X11" s="216" t="s">
        <v>3514</v>
      </c>
      <c r="Y11" s="216"/>
    </row>
    <row r="12" spans="1:25" ht="36">
      <c r="A12" s="18">
        <v>9</v>
      </c>
      <c r="B12" s="113" t="s">
        <v>2767</v>
      </c>
      <c r="C12" s="113">
        <v>40</v>
      </c>
      <c r="D12" s="93" t="s">
        <v>597</v>
      </c>
      <c r="E12" s="5">
        <v>6</v>
      </c>
      <c r="F12" s="183">
        <v>146100</v>
      </c>
      <c r="G12" s="184" t="s">
        <v>2200</v>
      </c>
      <c r="H12" s="183">
        <v>1</v>
      </c>
      <c r="I12" s="185" t="s">
        <v>3481</v>
      </c>
      <c r="J12" s="184">
        <v>105.65</v>
      </c>
      <c r="K12" s="186">
        <v>6</v>
      </c>
      <c r="L12" s="187">
        <v>633.9</v>
      </c>
      <c r="M12" s="207" t="s">
        <v>3488</v>
      </c>
      <c r="N12" s="208" t="s">
        <v>2222</v>
      </c>
      <c r="O12" s="208"/>
      <c r="P12" s="218">
        <v>132220377</v>
      </c>
      <c r="Q12" s="219" t="s">
        <v>535</v>
      </c>
      <c r="R12" s="220">
        <v>1</v>
      </c>
      <c r="S12" s="185" t="s">
        <v>3231</v>
      </c>
      <c r="T12" s="214">
        <v>109.8648</v>
      </c>
      <c r="U12" s="186">
        <v>6</v>
      </c>
      <c r="V12" s="187">
        <v>659.1888</v>
      </c>
      <c r="W12" s="215" t="s">
        <v>3515</v>
      </c>
      <c r="X12" s="216" t="s">
        <v>3516</v>
      </c>
      <c r="Y12" s="216"/>
    </row>
    <row r="13" spans="1:25" ht="24">
      <c r="A13" s="18">
        <v>10</v>
      </c>
      <c r="B13" s="113" t="s">
        <v>3030</v>
      </c>
      <c r="C13" s="113">
        <v>500</v>
      </c>
      <c r="D13" s="93" t="s">
        <v>597</v>
      </c>
      <c r="E13" s="5">
        <v>20</v>
      </c>
      <c r="F13" s="255">
        <v>81526</v>
      </c>
      <c r="G13" s="184" t="s">
        <v>2200</v>
      </c>
      <c r="H13" s="183">
        <v>1</v>
      </c>
      <c r="I13" s="185" t="s">
        <v>3481</v>
      </c>
      <c r="J13" s="184">
        <v>9.9</v>
      </c>
      <c r="K13" s="186">
        <v>20</v>
      </c>
      <c r="L13" s="187">
        <v>198</v>
      </c>
      <c r="M13" s="207" t="s">
        <v>2223</v>
      </c>
      <c r="N13" s="208" t="s">
        <v>2224</v>
      </c>
      <c r="O13" s="208"/>
      <c r="P13" s="218">
        <v>130614003</v>
      </c>
      <c r="Q13" s="219" t="s">
        <v>535</v>
      </c>
      <c r="R13" s="220">
        <v>1</v>
      </c>
      <c r="S13" s="185" t="s">
        <v>3231</v>
      </c>
      <c r="T13" s="214">
        <v>12.8039</v>
      </c>
      <c r="U13" s="186">
        <v>20</v>
      </c>
      <c r="V13" s="187">
        <v>256.07800000000003</v>
      </c>
      <c r="W13" s="215" t="s">
        <v>2215</v>
      </c>
      <c r="X13" s="216" t="s">
        <v>3517</v>
      </c>
      <c r="Y13" s="216"/>
    </row>
    <row r="14" spans="1:25" ht="24" customHeight="1">
      <c r="A14" s="18">
        <v>11</v>
      </c>
      <c r="B14" s="113" t="s">
        <v>3031</v>
      </c>
      <c r="C14" s="113">
        <v>100</v>
      </c>
      <c r="D14" s="93" t="s">
        <v>597</v>
      </c>
      <c r="E14" s="5">
        <v>80</v>
      </c>
      <c r="F14" s="183" t="s">
        <v>2206</v>
      </c>
      <c r="G14" s="184" t="s">
        <v>2200</v>
      </c>
      <c r="H14" s="183">
        <v>1</v>
      </c>
      <c r="I14" s="185" t="s">
        <v>3481</v>
      </c>
      <c r="J14" s="184">
        <v>1.97</v>
      </c>
      <c r="K14" s="186">
        <v>80</v>
      </c>
      <c r="L14" s="187">
        <v>157.6</v>
      </c>
      <c r="M14" s="207" t="s">
        <v>3489</v>
      </c>
      <c r="N14" s="208" t="s">
        <v>3490</v>
      </c>
      <c r="O14" s="208"/>
      <c r="P14" s="218">
        <v>130320166</v>
      </c>
      <c r="Q14" s="219" t="s">
        <v>535</v>
      </c>
      <c r="R14" s="220">
        <v>2</v>
      </c>
      <c r="S14" s="185" t="s">
        <v>3231</v>
      </c>
      <c r="T14" s="214">
        <v>3.4828</v>
      </c>
      <c r="U14" s="186">
        <v>40</v>
      </c>
      <c r="V14" s="187">
        <v>139.312</v>
      </c>
      <c r="W14" s="215" t="s">
        <v>3518</v>
      </c>
      <c r="X14" s="216" t="s">
        <v>3519</v>
      </c>
      <c r="Y14" s="216"/>
    </row>
    <row r="15" spans="1:25" ht="36">
      <c r="A15" s="18">
        <v>12</v>
      </c>
      <c r="B15" s="113" t="s">
        <v>4199</v>
      </c>
      <c r="C15" s="113">
        <v>1</v>
      </c>
      <c r="D15" s="93" t="s">
        <v>581</v>
      </c>
      <c r="E15" s="5">
        <v>200</v>
      </c>
      <c r="F15" s="183">
        <v>676376</v>
      </c>
      <c r="G15" s="184" t="s">
        <v>581</v>
      </c>
      <c r="H15" s="183">
        <v>1</v>
      </c>
      <c r="I15" s="185" t="s">
        <v>3327</v>
      </c>
      <c r="J15" s="184">
        <v>2.75</v>
      </c>
      <c r="K15" s="186">
        <v>200</v>
      </c>
      <c r="L15" s="187">
        <v>550</v>
      </c>
      <c r="M15" s="207" t="s">
        <v>3491</v>
      </c>
      <c r="N15" s="208" t="s">
        <v>3492</v>
      </c>
      <c r="O15" s="208"/>
      <c r="P15" s="218">
        <v>112853986</v>
      </c>
      <c r="Q15" s="219" t="s">
        <v>2199</v>
      </c>
      <c r="R15" s="220">
        <v>1</v>
      </c>
      <c r="S15" s="185" t="s">
        <v>1899</v>
      </c>
      <c r="T15" s="214">
        <v>2.8233</v>
      </c>
      <c r="U15" s="186">
        <v>200</v>
      </c>
      <c r="V15" s="187">
        <v>564.66</v>
      </c>
      <c r="W15" s="215" t="s">
        <v>3287</v>
      </c>
      <c r="X15" s="216" t="s">
        <v>3288</v>
      </c>
      <c r="Y15" s="216"/>
    </row>
    <row r="16" spans="1:25" ht="36">
      <c r="A16" s="18">
        <v>13</v>
      </c>
      <c r="B16" s="113" t="s">
        <v>4200</v>
      </c>
      <c r="C16" s="113">
        <v>1</v>
      </c>
      <c r="D16" s="93" t="s">
        <v>581</v>
      </c>
      <c r="E16" s="5">
        <v>30</v>
      </c>
      <c r="F16" s="183">
        <v>676434</v>
      </c>
      <c r="G16" s="184" t="s">
        <v>581</v>
      </c>
      <c r="H16" s="183">
        <v>1</v>
      </c>
      <c r="I16" s="185" t="s">
        <v>3327</v>
      </c>
      <c r="J16" s="184">
        <v>6.16</v>
      </c>
      <c r="K16" s="186">
        <v>30</v>
      </c>
      <c r="L16" s="187">
        <v>184.8</v>
      </c>
      <c r="M16" s="207" t="s">
        <v>3491</v>
      </c>
      <c r="N16" s="208" t="s">
        <v>3493</v>
      </c>
      <c r="O16" s="208"/>
      <c r="P16" s="218">
        <v>112854001</v>
      </c>
      <c r="Q16" s="219" t="s">
        <v>2199</v>
      </c>
      <c r="R16" s="220">
        <v>1</v>
      </c>
      <c r="S16" s="185" t="s">
        <v>1899</v>
      </c>
      <c r="T16" s="214">
        <v>6.0984</v>
      </c>
      <c r="U16" s="186">
        <v>30</v>
      </c>
      <c r="V16" s="187">
        <v>182.952</v>
      </c>
      <c r="W16" s="215" t="s">
        <v>3491</v>
      </c>
      <c r="X16" s="216" t="s">
        <v>3520</v>
      </c>
      <c r="Y16" s="216"/>
    </row>
    <row r="17" spans="1:25" ht="36">
      <c r="A17" s="18">
        <v>14</v>
      </c>
      <c r="B17" s="113" t="s">
        <v>4201</v>
      </c>
      <c r="C17" s="113">
        <v>1</v>
      </c>
      <c r="D17" s="93" t="s">
        <v>581</v>
      </c>
      <c r="E17" s="5">
        <v>10</v>
      </c>
      <c r="F17" s="183">
        <v>676384</v>
      </c>
      <c r="G17" s="184" t="s">
        <v>581</v>
      </c>
      <c r="H17" s="183">
        <v>1</v>
      </c>
      <c r="I17" s="185" t="s">
        <v>3327</v>
      </c>
      <c r="J17" s="184">
        <v>3.69</v>
      </c>
      <c r="K17" s="186">
        <v>10</v>
      </c>
      <c r="L17" s="187">
        <v>36.9</v>
      </c>
      <c r="M17" s="207" t="s">
        <v>3491</v>
      </c>
      <c r="N17" s="208" t="s">
        <v>3494</v>
      </c>
      <c r="O17" s="208"/>
      <c r="P17" s="218">
        <v>112853994</v>
      </c>
      <c r="Q17" s="219" t="s">
        <v>2199</v>
      </c>
      <c r="R17" s="220">
        <v>1</v>
      </c>
      <c r="S17" s="185" t="s">
        <v>1899</v>
      </c>
      <c r="T17" s="214">
        <v>3.8218</v>
      </c>
      <c r="U17" s="186">
        <v>10</v>
      </c>
      <c r="V17" s="187">
        <v>38.218</v>
      </c>
      <c r="W17" s="215" t="s">
        <v>3287</v>
      </c>
      <c r="X17" s="216" t="s">
        <v>3289</v>
      </c>
      <c r="Y17" s="216"/>
    </row>
    <row r="18" spans="1:25" ht="24" customHeight="1">
      <c r="A18" s="18">
        <v>15</v>
      </c>
      <c r="B18" s="114" t="s">
        <v>2136</v>
      </c>
      <c r="C18" s="114">
        <v>1</v>
      </c>
      <c r="D18" s="93" t="s">
        <v>581</v>
      </c>
      <c r="E18" s="5">
        <v>20</v>
      </c>
      <c r="F18" s="183">
        <v>724315</v>
      </c>
      <c r="G18" s="184" t="s">
        <v>665</v>
      </c>
      <c r="H18" s="183">
        <v>1</v>
      </c>
      <c r="I18" s="185" t="s">
        <v>3321</v>
      </c>
      <c r="J18" s="184">
        <v>2.35</v>
      </c>
      <c r="K18" s="186">
        <v>20</v>
      </c>
      <c r="L18" s="187">
        <v>47</v>
      </c>
      <c r="M18" s="207" t="s">
        <v>2225</v>
      </c>
      <c r="N18" s="208" t="s">
        <v>2226</v>
      </c>
      <c r="O18" s="208"/>
      <c r="P18" s="218">
        <v>131402811</v>
      </c>
      <c r="Q18" s="219" t="s">
        <v>2199</v>
      </c>
      <c r="R18" s="220">
        <v>1</v>
      </c>
      <c r="S18" s="185" t="s">
        <v>1899</v>
      </c>
      <c r="T18" s="214">
        <v>2.3577</v>
      </c>
      <c r="U18" s="186">
        <v>20</v>
      </c>
      <c r="V18" s="187">
        <v>47.153999999999996</v>
      </c>
      <c r="W18" s="215" t="s">
        <v>3521</v>
      </c>
      <c r="X18" s="216" t="s">
        <v>3522</v>
      </c>
      <c r="Y18" s="216"/>
    </row>
    <row r="19" spans="1:25" ht="25.5">
      <c r="A19" s="18">
        <v>16</v>
      </c>
      <c r="B19" s="92" t="s">
        <v>3032</v>
      </c>
      <c r="C19" s="92">
        <v>1000</v>
      </c>
      <c r="D19" s="93" t="s">
        <v>597</v>
      </c>
      <c r="E19" s="5">
        <v>6</v>
      </c>
      <c r="F19" s="183">
        <v>523470</v>
      </c>
      <c r="G19" s="184" t="s">
        <v>2200</v>
      </c>
      <c r="H19" s="183">
        <v>0.01</v>
      </c>
      <c r="I19" s="185" t="s">
        <v>3481</v>
      </c>
      <c r="J19" s="184">
        <v>0.54</v>
      </c>
      <c r="K19" s="186">
        <v>600</v>
      </c>
      <c r="L19" s="187">
        <v>324</v>
      </c>
      <c r="M19" s="207" t="s">
        <v>2215</v>
      </c>
      <c r="N19" s="208" t="s">
        <v>3495</v>
      </c>
      <c r="O19" s="208"/>
      <c r="P19" s="218">
        <v>132306247</v>
      </c>
      <c r="Q19" s="219" t="s">
        <v>535</v>
      </c>
      <c r="R19" s="220">
        <v>1</v>
      </c>
      <c r="S19" s="185" t="s">
        <v>3231</v>
      </c>
      <c r="T19" s="214">
        <v>48.276</v>
      </c>
      <c r="U19" s="186">
        <v>6</v>
      </c>
      <c r="V19" s="187">
        <v>289.656</v>
      </c>
      <c r="W19" s="215" t="s">
        <v>3512</v>
      </c>
      <c r="X19" s="216" t="s">
        <v>3523</v>
      </c>
      <c r="Y19" s="216"/>
    </row>
    <row r="20" spans="1:25" ht="24" customHeight="1">
      <c r="A20" s="18">
        <v>17</v>
      </c>
      <c r="B20" s="92" t="s">
        <v>3033</v>
      </c>
      <c r="C20" s="92">
        <v>100</v>
      </c>
      <c r="D20" s="93" t="s">
        <v>597</v>
      </c>
      <c r="E20" s="5">
        <v>24</v>
      </c>
      <c r="F20" s="183">
        <v>405612</v>
      </c>
      <c r="G20" s="184" t="s">
        <v>2200</v>
      </c>
      <c r="H20" s="183">
        <v>1</v>
      </c>
      <c r="I20" s="185" t="s">
        <v>3481</v>
      </c>
      <c r="J20" s="184">
        <v>6.2</v>
      </c>
      <c r="K20" s="186">
        <v>24</v>
      </c>
      <c r="L20" s="187">
        <v>148.8</v>
      </c>
      <c r="M20" s="207" t="s">
        <v>2216</v>
      </c>
      <c r="N20" s="208" t="s">
        <v>2227</v>
      </c>
      <c r="O20" s="208"/>
      <c r="P20" s="218">
        <v>132312409</v>
      </c>
      <c r="Q20" s="219" t="s">
        <v>2199</v>
      </c>
      <c r="R20" s="220">
        <v>0.01</v>
      </c>
      <c r="S20" s="185" t="s">
        <v>1528</v>
      </c>
      <c r="T20" s="214">
        <v>0.072</v>
      </c>
      <c r="U20" s="186">
        <v>2400</v>
      </c>
      <c r="V20" s="187">
        <v>172.8</v>
      </c>
      <c r="W20" s="215" t="s">
        <v>2592</v>
      </c>
      <c r="X20" s="216" t="s">
        <v>3524</v>
      </c>
      <c r="Y20" s="216"/>
    </row>
    <row r="21" spans="1:25" ht="24">
      <c r="A21" s="18">
        <v>18</v>
      </c>
      <c r="B21" s="92" t="s">
        <v>3034</v>
      </c>
      <c r="C21" s="92">
        <v>20</v>
      </c>
      <c r="D21" s="93" t="s">
        <v>597</v>
      </c>
      <c r="E21" s="5">
        <v>120</v>
      </c>
      <c r="F21" s="183" t="s">
        <v>2208</v>
      </c>
      <c r="G21" s="184" t="s">
        <v>665</v>
      </c>
      <c r="H21" s="183">
        <v>0.05</v>
      </c>
      <c r="I21" s="185" t="s">
        <v>1531</v>
      </c>
      <c r="J21" s="184">
        <v>0.16</v>
      </c>
      <c r="K21" s="186">
        <v>2400</v>
      </c>
      <c r="L21" s="187">
        <v>384</v>
      </c>
      <c r="M21" s="207" t="s">
        <v>2219</v>
      </c>
      <c r="N21" s="208" t="s">
        <v>2017</v>
      </c>
      <c r="O21" s="208"/>
      <c r="P21" s="218">
        <v>132312417</v>
      </c>
      <c r="Q21" s="219" t="s">
        <v>2199</v>
      </c>
      <c r="R21" s="220">
        <v>0.05</v>
      </c>
      <c r="S21" s="185" t="s">
        <v>1528</v>
      </c>
      <c r="T21" s="214">
        <v>0.0812</v>
      </c>
      <c r="U21" s="186">
        <v>2400</v>
      </c>
      <c r="V21" s="187">
        <v>194.88</v>
      </c>
      <c r="W21" s="215" t="s">
        <v>2592</v>
      </c>
      <c r="X21" s="216" t="s">
        <v>3525</v>
      </c>
      <c r="Y21" s="216"/>
    </row>
    <row r="22" spans="1:25" ht="36">
      <c r="A22" s="18">
        <v>19</v>
      </c>
      <c r="B22" s="92" t="s">
        <v>3035</v>
      </c>
      <c r="C22" s="92">
        <v>100</v>
      </c>
      <c r="D22" s="93" t="s">
        <v>581</v>
      </c>
      <c r="E22" s="5">
        <v>20</v>
      </c>
      <c r="F22" s="183">
        <v>1011</v>
      </c>
      <c r="G22" s="184" t="s">
        <v>2200</v>
      </c>
      <c r="H22" s="183">
        <v>2.5</v>
      </c>
      <c r="I22" s="185" t="s">
        <v>1873</v>
      </c>
      <c r="J22" s="184">
        <v>15</v>
      </c>
      <c r="K22" s="186">
        <v>8</v>
      </c>
      <c r="L22" s="187">
        <v>120</v>
      </c>
      <c r="M22" s="207" t="s">
        <v>2219</v>
      </c>
      <c r="N22" s="208" t="s">
        <v>3496</v>
      </c>
      <c r="O22" s="208"/>
      <c r="P22" s="218">
        <v>132301725</v>
      </c>
      <c r="Q22" s="219" t="s">
        <v>536</v>
      </c>
      <c r="R22" s="220">
        <v>1</v>
      </c>
      <c r="S22" s="185" t="s">
        <v>1889</v>
      </c>
      <c r="T22" s="214">
        <v>6.27</v>
      </c>
      <c r="U22" s="186">
        <v>20</v>
      </c>
      <c r="V22" s="187">
        <v>125.4</v>
      </c>
      <c r="W22" s="215" t="s">
        <v>2628</v>
      </c>
      <c r="X22" s="216" t="s">
        <v>519</v>
      </c>
      <c r="Y22" s="216"/>
    </row>
    <row r="23" spans="1:25" ht="24">
      <c r="A23" s="18">
        <v>20</v>
      </c>
      <c r="B23" s="92" t="s">
        <v>3036</v>
      </c>
      <c r="C23" s="92">
        <v>200</v>
      </c>
      <c r="D23" s="93" t="s">
        <v>597</v>
      </c>
      <c r="E23" s="5">
        <v>40</v>
      </c>
      <c r="F23" s="183" t="s">
        <v>2209</v>
      </c>
      <c r="G23" s="184" t="s">
        <v>2200</v>
      </c>
      <c r="H23" s="183">
        <v>1</v>
      </c>
      <c r="I23" s="185" t="s">
        <v>3481</v>
      </c>
      <c r="J23" s="184">
        <v>25.88</v>
      </c>
      <c r="K23" s="186">
        <v>40</v>
      </c>
      <c r="L23" s="187">
        <v>1035.2</v>
      </c>
      <c r="M23" s="207" t="s">
        <v>3482</v>
      </c>
      <c r="N23" s="208" t="s">
        <v>2018</v>
      </c>
      <c r="O23" s="208"/>
      <c r="P23" s="218">
        <v>131402307</v>
      </c>
      <c r="Q23" s="219" t="s">
        <v>535</v>
      </c>
      <c r="R23" s="220">
        <v>1</v>
      </c>
      <c r="S23" s="185" t="s">
        <v>3231</v>
      </c>
      <c r="T23" s="214">
        <v>27.664</v>
      </c>
      <c r="U23" s="186">
        <v>40</v>
      </c>
      <c r="V23" s="187">
        <v>1106.56</v>
      </c>
      <c r="W23" s="215" t="s">
        <v>2644</v>
      </c>
      <c r="X23" s="216" t="s">
        <v>3526</v>
      </c>
      <c r="Y23" s="216"/>
    </row>
    <row r="24" spans="1:25" ht="12.75" customHeight="1">
      <c r="A24" s="18">
        <v>21</v>
      </c>
      <c r="B24" s="92" t="s">
        <v>2137</v>
      </c>
      <c r="C24" s="92">
        <v>500</v>
      </c>
      <c r="D24" s="93" t="s">
        <v>597</v>
      </c>
      <c r="E24" s="5">
        <v>3</v>
      </c>
      <c r="F24" s="183" t="s">
        <v>2210</v>
      </c>
      <c r="G24" s="184" t="s">
        <v>2200</v>
      </c>
      <c r="H24" s="183">
        <v>1</v>
      </c>
      <c r="I24" s="185" t="s">
        <v>3481</v>
      </c>
      <c r="J24" s="184">
        <v>65.7</v>
      </c>
      <c r="K24" s="186">
        <v>3</v>
      </c>
      <c r="L24" s="187">
        <v>197.1</v>
      </c>
      <c r="M24" s="207" t="s">
        <v>3482</v>
      </c>
      <c r="N24" s="208" t="s">
        <v>2019</v>
      </c>
      <c r="O24" s="208"/>
      <c r="P24" s="218">
        <v>132301709</v>
      </c>
      <c r="Q24" s="219" t="s">
        <v>535</v>
      </c>
      <c r="R24" s="220">
        <v>1</v>
      </c>
      <c r="S24" s="185" t="s">
        <v>3231</v>
      </c>
      <c r="T24" s="214">
        <v>69.5732</v>
      </c>
      <c r="U24" s="186">
        <v>3</v>
      </c>
      <c r="V24" s="187">
        <v>208.7196</v>
      </c>
      <c r="W24" s="215" t="s">
        <v>2644</v>
      </c>
      <c r="X24" s="216" t="s">
        <v>3527</v>
      </c>
      <c r="Y24" s="216"/>
    </row>
    <row r="25" spans="1:25" ht="36">
      <c r="A25" s="18">
        <v>22</v>
      </c>
      <c r="B25" s="92" t="s">
        <v>3037</v>
      </c>
      <c r="C25" s="92">
        <v>50</v>
      </c>
      <c r="D25" s="93" t="s">
        <v>597</v>
      </c>
      <c r="E25" s="5">
        <v>200</v>
      </c>
      <c r="F25" s="183">
        <v>190684</v>
      </c>
      <c r="G25" s="184" t="s">
        <v>2200</v>
      </c>
      <c r="H25" s="183">
        <v>1</v>
      </c>
      <c r="I25" s="185" t="s">
        <v>3481</v>
      </c>
      <c r="J25" s="184">
        <v>2.23</v>
      </c>
      <c r="K25" s="186">
        <v>200</v>
      </c>
      <c r="L25" s="187">
        <v>446</v>
      </c>
      <c r="M25" s="207" t="s">
        <v>2627</v>
      </c>
      <c r="N25" s="208" t="s">
        <v>3497</v>
      </c>
      <c r="O25" s="208"/>
      <c r="P25" s="218">
        <v>130333934</v>
      </c>
      <c r="Q25" s="219" t="s">
        <v>535</v>
      </c>
      <c r="R25" s="220">
        <v>1</v>
      </c>
      <c r="S25" s="185" t="s">
        <v>3231</v>
      </c>
      <c r="T25" s="214">
        <v>1.6781</v>
      </c>
      <c r="U25" s="186">
        <v>200</v>
      </c>
      <c r="V25" s="187">
        <v>335.62</v>
      </c>
      <c r="W25" s="215" t="s">
        <v>2627</v>
      </c>
      <c r="X25" s="216" t="s">
        <v>3528</v>
      </c>
      <c r="Y25" s="216"/>
    </row>
    <row r="26" spans="1:25" ht="36.75">
      <c r="A26" s="140">
        <v>23</v>
      </c>
      <c r="B26" s="134" t="s">
        <v>2157</v>
      </c>
      <c r="C26" s="134">
        <v>1</v>
      </c>
      <c r="D26" s="135" t="s">
        <v>581</v>
      </c>
      <c r="E26" s="133">
        <v>20</v>
      </c>
      <c r="F26" s="183" t="s">
        <v>2211</v>
      </c>
      <c r="G26" s="184" t="s">
        <v>665</v>
      </c>
      <c r="H26" s="183">
        <v>1</v>
      </c>
      <c r="I26" s="185" t="s">
        <v>3321</v>
      </c>
      <c r="J26" s="184">
        <v>5.8</v>
      </c>
      <c r="K26" s="186">
        <v>20</v>
      </c>
      <c r="L26" s="187">
        <v>116</v>
      </c>
      <c r="M26" s="207" t="s">
        <v>3498</v>
      </c>
      <c r="N26" s="208" t="s">
        <v>3499</v>
      </c>
      <c r="O26" s="208"/>
      <c r="P26" s="218">
        <v>130621883</v>
      </c>
      <c r="Q26" s="219" t="s">
        <v>2199</v>
      </c>
      <c r="R26" s="220">
        <v>1</v>
      </c>
      <c r="S26" s="185" t="s">
        <v>1899</v>
      </c>
      <c r="T26" s="214">
        <v>5.1548</v>
      </c>
      <c r="U26" s="186">
        <v>20</v>
      </c>
      <c r="V26" s="187">
        <v>103.096</v>
      </c>
      <c r="W26" s="215" t="s">
        <v>3512</v>
      </c>
      <c r="X26" s="216" t="s">
        <v>3529</v>
      </c>
      <c r="Y26" s="216"/>
    </row>
    <row r="27" spans="1:25" ht="24">
      <c r="A27" s="18">
        <v>24</v>
      </c>
      <c r="B27" s="103" t="s">
        <v>610</v>
      </c>
      <c r="C27" s="92">
        <v>1</v>
      </c>
      <c r="D27" s="93" t="s">
        <v>597</v>
      </c>
      <c r="E27" s="5">
        <v>250</v>
      </c>
      <c r="F27" s="183">
        <v>67404</v>
      </c>
      <c r="G27" s="184" t="s">
        <v>2200</v>
      </c>
      <c r="H27" s="183">
        <v>1</v>
      </c>
      <c r="I27" s="185" t="s">
        <v>3481</v>
      </c>
      <c r="J27" s="184">
        <v>8.86</v>
      </c>
      <c r="K27" s="186">
        <v>250</v>
      </c>
      <c r="L27" s="187">
        <v>2215</v>
      </c>
      <c r="M27" s="207" t="s">
        <v>3488</v>
      </c>
      <c r="N27" s="208" t="s">
        <v>3500</v>
      </c>
      <c r="O27" s="208"/>
      <c r="P27" s="218">
        <v>330511409</v>
      </c>
      <c r="Q27" s="219" t="s">
        <v>535</v>
      </c>
      <c r="R27" s="220">
        <v>1</v>
      </c>
      <c r="S27" s="185" t="s">
        <v>3231</v>
      </c>
      <c r="T27" s="214">
        <v>8.9337</v>
      </c>
      <c r="U27" s="186">
        <v>250</v>
      </c>
      <c r="V27" s="187">
        <v>2233.425</v>
      </c>
      <c r="W27" s="215" t="s">
        <v>2645</v>
      </c>
      <c r="X27" s="216" t="s">
        <v>3530</v>
      </c>
      <c r="Y27" s="216"/>
    </row>
    <row r="28" spans="1:25" ht="24" customHeight="1">
      <c r="A28" s="18">
        <v>25</v>
      </c>
      <c r="B28" s="103" t="s">
        <v>611</v>
      </c>
      <c r="C28" s="92">
        <v>1</v>
      </c>
      <c r="D28" s="93" t="s">
        <v>597</v>
      </c>
      <c r="E28" s="5">
        <v>40</v>
      </c>
      <c r="F28" s="183">
        <v>68197</v>
      </c>
      <c r="G28" s="184" t="s">
        <v>2200</v>
      </c>
      <c r="H28" s="183">
        <v>1</v>
      </c>
      <c r="I28" s="185" t="s">
        <v>3481</v>
      </c>
      <c r="J28" s="184">
        <v>9.44</v>
      </c>
      <c r="K28" s="186">
        <v>40</v>
      </c>
      <c r="L28" s="187">
        <v>377.6</v>
      </c>
      <c r="M28" s="207" t="s">
        <v>3488</v>
      </c>
      <c r="N28" s="208" t="s">
        <v>2020</v>
      </c>
      <c r="O28" s="208"/>
      <c r="P28" s="218">
        <v>330515322</v>
      </c>
      <c r="Q28" s="219" t="s">
        <v>535</v>
      </c>
      <c r="R28" s="220">
        <v>1</v>
      </c>
      <c r="S28" s="185" t="s">
        <v>3231</v>
      </c>
      <c r="T28" s="214">
        <v>9.5157</v>
      </c>
      <c r="U28" s="186">
        <v>40</v>
      </c>
      <c r="V28" s="187">
        <v>380.62800000000004</v>
      </c>
      <c r="W28" s="215" t="s">
        <v>2645</v>
      </c>
      <c r="X28" s="216" t="s">
        <v>3531</v>
      </c>
      <c r="Y28" s="216"/>
    </row>
    <row r="29" spans="1:25" ht="36">
      <c r="A29" s="18">
        <v>26</v>
      </c>
      <c r="B29" s="92" t="s">
        <v>3038</v>
      </c>
      <c r="C29" s="92">
        <v>500</v>
      </c>
      <c r="D29" s="93" t="s">
        <v>581</v>
      </c>
      <c r="E29" s="5">
        <v>80</v>
      </c>
      <c r="F29" s="183" t="s">
        <v>3501</v>
      </c>
      <c r="G29" s="184" t="s">
        <v>2200</v>
      </c>
      <c r="H29" s="183">
        <v>1</v>
      </c>
      <c r="I29" s="185" t="s">
        <v>1873</v>
      </c>
      <c r="J29" s="184">
        <v>12.5</v>
      </c>
      <c r="K29" s="186">
        <v>80</v>
      </c>
      <c r="L29" s="187">
        <v>1000</v>
      </c>
      <c r="M29" s="207" t="s">
        <v>3482</v>
      </c>
      <c r="N29" s="208" t="s">
        <v>3502</v>
      </c>
      <c r="O29" s="208"/>
      <c r="P29" s="218">
        <v>132302128</v>
      </c>
      <c r="Q29" s="219" t="s">
        <v>535</v>
      </c>
      <c r="R29" s="220">
        <v>1</v>
      </c>
      <c r="S29" s="185" t="s">
        <v>374</v>
      </c>
      <c r="T29" s="214">
        <v>23.9839</v>
      </c>
      <c r="U29" s="186">
        <v>80</v>
      </c>
      <c r="V29" s="187">
        <v>1918.712</v>
      </c>
      <c r="W29" s="215" t="s">
        <v>2644</v>
      </c>
      <c r="X29" s="216" t="s">
        <v>3532</v>
      </c>
      <c r="Y29" s="216"/>
    </row>
    <row r="30" spans="1:25" ht="24" customHeight="1">
      <c r="A30" s="18">
        <v>27</v>
      </c>
      <c r="B30" s="92" t="s">
        <v>3039</v>
      </c>
      <c r="C30" s="92">
        <v>500</v>
      </c>
      <c r="D30" s="93" t="s">
        <v>665</v>
      </c>
      <c r="E30" s="5">
        <v>40</v>
      </c>
      <c r="F30" s="183" t="s">
        <v>2212</v>
      </c>
      <c r="G30" s="184" t="s">
        <v>2200</v>
      </c>
      <c r="H30" s="183">
        <v>0.1</v>
      </c>
      <c r="I30" s="185" t="s">
        <v>1877</v>
      </c>
      <c r="J30" s="184">
        <v>25</v>
      </c>
      <c r="K30" s="186">
        <v>400</v>
      </c>
      <c r="L30" s="187">
        <v>10000</v>
      </c>
      <c r="M30" s="207" t="s">
        <v>3482</v>
      </c>
      <c r="N30" s="208" t="s">
        <v>3503</v>
      </c>
      <c r="O30" s="208"/>
      <c r="P30" s="218">
        <v>130620836</v>
      </c>
      <c r="Q30" s="219" t="s">
        <v>535</v>
      </c>
      <c r="R30" s="220">
        <v>0.1</v>
      </c>
      <c r="S30" s="185" t="s">
        <v>376</v>
      </c>
      <c r="T30" s="214">
        <v>32.0116</v>
      </c>
      <c r="U30" s="186">
        <v>400</v>
      </c>
      <c r="V30" s="187">
        <v>12804.64</v>
      </c>
      <c r="W30" s="215" t="s">
        <v>2644</v>
      </c>
      <c r="X30" s="216" t="s">
        <v>3533</v>
      </c>
      <c r="Y30" s="216"/>
    </row>
    <row r="31" spans="1:25" ht="36">
      <c r="A31" s="18">
        <v>28</v>
      </c>
      <c r="B31" s="92" t="s">
        <v>3040</v>
      </c>
      <c r="C31" s="92">
        <v>200</v>
      </c>
      <c r="D31" s="93" t="s">
        <v>597</v>
      </c>
      <c r="E31" s="5">
        <v>10</v>
      </c>
      <c r="F31" s="183" t="s">
        <v>2213</v>
      </c>
      <c r="G31" s="184" t="s">
        <v>2200</v>
      </c>
      <c r="H31" s="183">
        <v>1</v>
      </c>
      <c r="I31" s="185" t="s">
        <v>3481</v>
      </c>
      <c r="J31" s="184">
        <v>25.88</v>
      </c>
      <c r="K31" s="186">
        <v>10</v>
      </c>
      <c r="L31" s="187">
        <v>258.8</v>
      </c>
      <c r="M31" s="207" t="s">
        <v>3482</v>
      </c>
      <c r="N31" s="208" t="s">
        <v>2021</v>
      </c>
      <c r="O31" s="208"/>
      <c r="P31" s="218">
        <v>132301334</v>
      </c>
      <c r="Q31" s="219" t="s">
        <v>535</v>
      </c>
      <c r="R31" s="220">
        <v>1</v>
      </c>
      <c r="S31" s="185" t="s">
        <v>3231</v>
      </c>
      <c r="T31" s="214">
        <v>27.664</v>
      </c>
      <c r="U31" s="186">
        <v>10</v>
      </c>
      <c r="V31" s="187">
        <v>276.64</v>
      </c>
      <c r="W31" s="215" t="s">
        <v>2644</v>
      </c>
      <c r="X31" s="216" t="s">
        <v>3534</v>
      </c>
      <c r="Y31" s="216"/>
    </row>
    <row r="32" spans="1:25" ht="36.75" thickBot="1">
      <c r="A32" s="18">
        <v>29</v>
      </c>
      <c r="B32" s="92" t="s">
        <v>3675</v>
      </c>
      <c r="C32" s="92">
        <v>100</v>
      </c>
      <c r="D32" s="93" t="s">
        <v>597</v>
      </c>
      <c r="E32" s="5">
        <v>30</v>
      </c>
      <c r="F32" s="183">
        <v>544647</v>
      </c>
      <c r="G32" s="184" t="s">
        <v>2200</v>
      </c>
      <c r="H32" s="183">
        <v>1</v>
      </c>
      <c r="I32" s="185" t="s">
        <v>3481</v>
      </c>
      <c r="J32" s="184">
        <v>24.1</v>
      </c>
      <c r="K32" s="186">
        <v>30</v>
      </c>
      <c r="L32" s="187">
        <v>723</v>
      </c>
      <c r="M32" s="207" t="s">
        <v>3504</v>
      </c>
      <c r="N32" s="208" t="s">
        <v>3505</v>
      </c>
      <c r="O32" s="208"/>
      <c r="P32" s="221">
        <v>112859240</v>
      </c>
      <c r="Q32" s="222" t="s">
        <v>2199</v>
      </c>
      <c r="R32" s="223">
        <v>0.01</v>
      </c>
      <c r="S32" s="185" t="s">
        <v>1528</v>
      </c>
      <c r="T32" s="224">
        <v>0.279</v>
      </c>
      <c r="U32" s="186">
        <v>3000</v>
      </c>
      <c r="V32" s="187">
        <v>837</v>
      </c>
      <c r="W32" s="215" t="s">
        <v>2022</v>
      </c>
      <c r="X32" s="216" t="s">
        <v>3535</v>
      </c>
      <c r="Y32" s="216"/>
    </row>
    <row r="33" spans="1:25" ht="13.5" thickBot="1">
      <c r="A33" s="31"/>
      <c r="B33" s="28" t="s">
        <v>612</v>
      </c>
      <c r="C33" s="64"/>
      <c r="D33" s="32"/>
      <c r="E33" s="33"/>
      <c r="F33" s="256"/>
      <c r="G33" s="257"/>
      <c r="H33" s="258"/>
      <c r="I33" s="259"/>
      <c r="J33" s="260"/>
      <c r="K33" s="261"/>
      <c r="L33" s="262">
        <f>SUM(L4:L32)</f>
        <v>20249.19</v>
      </c>
      <c r="M33" s="263"/>
      <c r="N33" s="263"/>
      <c r="O33" s="263"/>
      <c r="P33" s="256"/>
      <c r="Q33" s="257"/>
      <c r="R33" s="258"/>
      <c r="S33" s="259"/>
      <c r="T33" s="260"/>
      <c r="U33" s="261"/>
      <c r="V33" s="262">
        <f>SUM(V4:V32)</f>
        <v>24048.201399999998</v>
      </c>
      <c r="W33" s="263"/>
      <c r="X33" s="263"/>
      <c r="Y33" s="263"/>
    </row>
    <row r="36" ht="12.75">
      <c r="D36" s="19"/>
    </row>
  </sheetData>
  <sheetProtection/>
  <mergeCells count="9">
    <mergeCell ref="Y2:Y3"/>
    <mergeCell ref="A1:E1"/>
    <mergeCell ref="F1:O1"/>
    <mergeCell ref="H2:I2"/>
    <mergeCell ref="H3:I3"/>
    <mergeCell ref="P1:Y1"/>
    <mergeCell ref="R2:S2"/>
    <mergeCell ref="R3:S3"/>
    <mergeCell ref="O2:O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C284"/>
  <sheetViews>
    <sheetView zoomScalePageLayoutView="0" workbookViewId="0" topLeftCell="A1">
      <pane xSplit="5" ySplit="3" topLeftCell="AY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BD10" sqref="BD10"/>
    </sheetView>
  </sheetViews>
  <sheetFormatPr defaultColWidth="9.00390625" defaultRowHeight="12.75"/>
  <cols>
    <col min="1" max="1" width="3.875" style="1" customWidth="1"/>
    <col min="2" max="2" width="41.25390625" style="1" customWidth="1"/>
    <col min="3" max="3" width="8.375" style="1" customWidth="1"/>
    <col min="4" max="4" width="5.125" style="19" customWidth="1"/>
    <col min="5" max="5" width="6.00390625" style="1" customWidth="1"/>
    <col min="6" max="6" width="6.00390625" style="0" customWidth="1"/>
    <col min="7" max="7" width="6.625" style="0" customWidth="1"/>
    <col min="8" max="8" width="5.375" style="0" customWidth="1"/>
    <col min="9" max="9" width="9.375" style="0" customWidth="1"/>
    <col min="10" max="10" width="16.875" style="0" customWidth="1"/>
    <col min="11" max="11" width="10.875" style="0" customWidth="1"/>
    <col min="12" max="12" width="17.625" style="0" customWidth="1"/>
    <col min="13" max="13" width="18.375" style="0" customWidth="1"/>
    <col min="14" max="15" width="27.25390625" style="0" customWidth="1"/>
    <col min="16" max="16" width="14.25390625" style="0" customWidth="1"/>
    <col min="17" max="17" width="14.00390625" style="0" customWidth="1"/>
    <col min="18" max="18" width="5.375" style="0" customWidth="1"/>
    <col min="19" max="19" width="9.375" style="0" customWidth="1"/>
    <col min="20" max="20" width="14.75390625" style="0" customWidth="1"/>
    <col min="21" max="21" width="10.875" style="0" customWidth="1"/>
    <col min="22" max="22" width="14.375" style="0" customWidth="1"/>
    <col min="23" max="23" width="16.25390625" style="0" customWidth="1"/>
    <col min="24" max="25" width="27.125" style="0" customWidth="1"/>
    <col min="26" max="26" width="14.25390625" style="0" customWidth="1"/>
    <col min="27" max="27" width="14.00390625" style="0" customWidth="1"/>
    <col min="28" max="28" width="5.375" style="0" customWidth="1"/>
    <col min="29" max="29" width="9.375" style="0" customWidth="1"/>
    <col min="30" max="30" width="14.75390625" style="0" customWidth="1"/>
    <col min="31" max="31" width="10.875" style="0" customWidth="1"/>
    <col min="32" max="32" width="14.375" style="0" customWidth="1"/>
    <col min="33" max="34" width="16.25390625" style="0" customWidth="1"/>
    <col min="35" max="35" width="27.125" style="0" customWidth="1"/>
    <col min="36" max="36" width="12.625" style="0" customWidth="1"/>
    <col min="37" max="37" width="6.625" style="0" customWidth="1"/>
    <col min="38" max="38" width="11.75390625" style="0" customWidth="1"/>
    <col min="39" max="39" width="9.375" style="0" customWidth="1"/>
    <col min="40" max="40" width="16.875" style="0" customWidth="1"/>
    <col min="41" max="41" width="10.875" style="0" customWidth="1"/>
    <col min="42" max="42" width="17.625" style="0" customWidth="1"/>
    <col min="43" max="43" width="18.375" style="0" customWidth="1"/>
    <col min="44" max="45" width="21.75390625" style="0" customWidth="1"/>
    <col min="46" max="46" width="6.00390625" style="0" customWidth="1"/>
    <col min="47" max="47" width="6.625" style="0" customWidth="1"/>
    <col min="48" max="48" width="5.375" style="0" customWidth="1"/>
    <col min="49" max="49" width="9.375" style="0" customWidth="1"/>
    <col min="50" max="50" width="16.875" style="0" customWidth="1"/>
    <col min="51" max="51" width="10.875" style="0" customWidth="1"/>
    <col min="52" max="52" width="17.625" style="0" customWidth="1"/>
    <col min="53" max="53" width="18.375" style="0" customWidth="1"/>
    <col min="54" max="54" width="32.00390625" style="0" customWidth="1"/>
    <col min="55" max="55" width="24.25390625" style="0" customWidth="1"/>
  </cols>
  <sheetData>
    <row r="1" spans="1:55" ht="16.5" thickBot="1">
      <c r="A1" s="584" t="s">
        <v>647</v>
      </c>
      <c r="B1" s="585"/>
      <c r="C1" s="585"/>
      <c r="D1" s="585"/>
      <c r="E1" s="586"/>
      <c r="F1" s="594" t="s">
        <v>3536</v>
      </c>
      <c r="G1" s="611"/>
      <c r="H1" s="611"/>
      <c r="I1" s="611"/>
      <c r="J1" s="611"/>
      <c r="K1" s="611"/>
      <c r="L1" s="611"/>
      <c r="M1" s="611"/>
      <c r="N1" s="611"/>
      <c r="O1" s="612"/>
      <c r="P1" s="594" t="s">
        <v>3593</v>
      </c>
      <c r="Q1" s="595"/>
      <c r="R1" s="595"/>
      <c r="S1" s="595"/>
      <c r="T1" s="595"/>
      <c r="U1" s="595"/>
      <c r="V1" s="595"/>
      <c r="W1" s="595"/>
      <c r="X1" s="595"/>
      <c r="Y1" s="596"/>
      <c r="Z1" s="594"/>
      <c r="AA1" s="595"/>
      <c r="AB1" s="595"/>
      <c r="AC1" s="595"/>
      <c r="AD1" s="595"/>
      <c r="AE1" s="595"/>
      <c r="AF1" s="595"/>
      <c r="AG1" s="595"/>
      <c r="AH1" s="595"/>
      <c r="AI1" s="596"/>
      <c r="AJ1" s="594" t="s">
        <v>3290</v>
      </c>
      <c r="AK1" s="611"/>
      <c r="AL1" s="611"/>
      <c r="AM1" s="611"/>
      <c r="AN1" s="611"/>
      <c r="AO1" s="611"/>
      <c r="AP1" s="611"/>
      <c r="AQ1" s="611"/>
      <c r="AR1" s="611"/>
      <c r="AS1" s="612"/>
      <c r="AT1" s="594" t="s">
        <v>1556</v>
      </c>
      <c r="AU1" s="611"/>
      <c r="AV1" s="611"/>
      <c r="AW1" s="611"/>
      <c r="AX1" s="611"/>
      <c r="AY1" s="611"/>
      <c r="AZ1" s="611"/>
      <c r="BA1" s="611"/>
      <c r="BB1" s="611"/>
      <c r="BC1" s="612"/>
    </row>
    <row r="2" spans="1:55" ht="21.75" customHeight="1">
      <c r="A2" s="56" t="s">
        <v>648</v>
      </c>
      <c r="B2" s="56"/>
      <c r="C2" s="56" t="s">
        <v>4223</v>
      </c>
      <c r="D2" s="57" t="s">
        <v>649</v>
      </c>
      <c r="E2" s="56"/>
      <c r="F2" s="177" t="s">
        <v>4225</v>
      </c>
      <c r="G2" s="177" t="s">
        <v>650</v>
      </c>
      <c r="H2" s="597" t="s">
        <v>651</v>
      </c>
      <c r="I2" s="598"/>
      <c r="J2" s="178" t="s">
        <v>652</v>
      </c>
      <c r="K2" s="178" t="s">
        <v>653</v>
      </c>
      <c r="L2" s="177" t="s">
        <v>654</v>
      </c>
      <c r="M2" s="179" t="s">
        <v>2139</v>
      </c>
      <c r="N2" s="178" t="s">
        <v>2141</v>
      </c>
      <c r="O2" s="592" t="s">
        <v>2885</v>
      </c>
      <c r="P2" s="177" t="s">
        <v>4225</v>
      </c>
      <c r="Q2" s="177" t="s">
        <v>650</v>
      </c>
      <c r="R2" s="597" t="s">
        <v>651</v>
      </c>
      <c r="S2" s="598"/>
      <c r="T2" s="178" t="s">
        <v>652</v>
      </c>
      <c r="U2" s="178" t="s">
        <v>653</v>
      </c>
      <c r="V2" s="177" t="s">
        <v>654</v>
      </c>
      <c r="W2" s="179" t="s">
        <v>2139</v>
      </c>
      <c r="X2" s="178" t="s">
        <v>2141</v>
      </c>
      <c r="Y2" s="592" t="s">
        <v>2885</v>
      </c>
      <c r="Z2" s="177"/>
      <c r="AA2" s="177"/>
      <c r="AB2" s="597"/>
      <c r="AC2" s="598"/>
      <c r="AD2" s="178"/>
      <c r="AE2" s="178"/>
      <c r="AF2" s="177"/>
      <c r="AG2" s="179"/>
      <c r="AH2" s="179"/>
      <c r="AI2" s="592" t="s">
        <v>2885</v>
      </c>
      <c r="AJ2" s="177" t="s">
        <v>4225</v>
      </c>
      <c r="AK2" s="177" t="s">
        <v>650</v>
      </c>
      <c r="AL2" s="597" t="s">
        <v>651</v>
      </c>
      <c r="AM2" s="598"/>
      <c r="AN2" s="178" t="s">
        <v>652</v>
      </c>
      <c r="AO2" s="178" t="s">
        <v>653</v>
      </c>
      <c r="AP2" s="177" t="s">
        <v>654</v>
      </c>
      <c r="AQ2" s="179" t="s">
        <v>2139</v>
      </c>
      <c r="AR2" s="178" t="s">
        <v>2141</v>
      </c>
      <c r="AS2" s="592" t="s">
        <v>2885</v>
      </c>
      <c r="AT2" s="177" t="s">
        <v>4225</v>
      </c>
      <c r="AU2" s="177" t="s">
        <v>650</v>
      </c>
      <c r="AV2" s="597" t="s">
        <v>651</v>
      </c>
      <c r="AW2" s="598"/>
      <c r="AX2" s="178" t="s">
        <v>652</v>
      </c>
      <c r="AY2" s="178" t="s">
        <v>653</v>
      </c>
      <c r="AZ2" s="177" t="s">
        <v>654</v>
      </c>
      <c r="BA2" s="179" t="s">
        <v>2139</v>
      </c>
      <c r="BB2" s="178" t="s">
        <v>2141</v>
      </c>
      <c r="BC2" s="592" t="s">
        <v>2885</v>
      </c>
    </row>
    <row r="3" spans="1:55" ht="21.75" customHeight="1" thickBot="1">
      <c r="A3" s="58" t="s">
        <v>657</v>
      </c>
      <c r="B3" s="61" t="s">
        <v>658</v>
      </c>
      <c r="C3" s="59" t="s">
        <v>4224</v>
      </c>
      <c r="D3" s="60" t="s">
        <v>659</v>
      </c>
      <c r="E3" s="59" t="s">
        <v>660</v>
      </c>
      <c r="F3" s="180" t="s">
        <v>4226</v>
      </c>
      <c r="G3" s="180" t="s">
        <v>659</v>
      </c>
      <c r="H3" s="599" t="s">
        <v>661</v>
      </c>
      <c r="I3" s="600"/>
      <c r="J3" s="181" t="s">
        <v>662</v>
      </c>
      <c r="K3" s="181" t="s">
        <v>663</v>
      </c>
      <c r="L3" s="180" t="s">
        <v>664</v>
      </c>
      <c r="M3" s="182" t="s">
        <v>2138</v>
      </c>
      <c r="N3" s="182" t="s">
        <v>2140</v>
      </c>
      <c r="O3" s="593"/>
      <c r="P3" s="180" t="s">
        <v>4226</v>
      </c>
      <c r="Q3" s="180" t="s">
        <v>659</v>
      </c>
      <c r="R3" s="599" t="s">
        <v>661</v>
      </c>
      <c r="S3" s="600"/>
      <c r="T3" s="181" t="s">
        <v>662</v>
      </c>
      <c r="U3" s="181" t="s">
        <v>663</v>
      </c>
      <c r="V3" s="180" t="s">
        <v>664</v>
      </c>
      <c r="W3" s="182" t="s">
        <v>2138</v>
      </c>
      <c r="X3" s="182" t="s">
        <v>2140</v>
      </c>
      <c r="Y3" s="593"/>
      <c r="Z3" s="180"/>
      <c r="AA3" s="180"/>
      <c r="AB3" s="599"/>
      <c r="AC3" s="600"/>
      <c r="AD3" s="181"/>
      <c r="AE3" s="181"/>
      <c r="AF3" s="180"/>
      <c r="AG3" s="182"/>
      <c r="AH3" s="182"/>
      <c r="AI3" s="593"/>
      <c r="AJ3" s="180" t="s">
        <v>4226</v>
      </c>
      <c r="AK3" s="180" t="s">
        <v>659</v>
      </c>
      <c r="AL3" s="599" t="s">
        <v>661</v>
      </c>
      <c r="AM3" s="600"/>
      <c r="AN3" s="181" t="s">
        <v>662</v>
      </c>
      <c r="AO3" s="181" t="s">
        <v>663</v>
      </c>
      <c r="AP3" s="180" t="s">
        <v>664</v>
      </c>
      <c r="AQ3" s="182" t="s">
        <v>2138</v>
      </c>
      <c r="AR3" s="182" t="s">
        <v>2140</v>
      </c>
      <c r="AS3" s="593"/>
      <c r="AT3" s="180" t="s">
        <v>4226</v>
      </c>
      <c r="AU3" s="180" t="s">
        <v>659</v>
      </c>
      <c r="AV3" s="599" t="s">
        <v>661</v>
      </c>
      <c r="AW3" s="600"/>
      <c r="AX3" s="181" t="s">
        <v>662</v>
      </c>
      <c r="AY3" s="181" t="s">
        <v>663</v>
      </c>
      <c r="AZ3" s="180" t="s">
        <v>664</v>
      </c>
      <c r="BA3" s="182" t="s">
        <v>2138</v>
      </c>
      <c r="BB3" s="182" t="s">
        <v>2140</v>
      </c>
      <c r="BC3" s="593"/>
    </row>
    <row r="4" spans="1:55" ht="51" customHeight="1">
      <c r="A4" s="115">
        <v>1</v>
      </c>
      <c r="B4" s="115" t="s">
        <v>1498</v>
      </c>
      <c r="C4" s="117">
        <v>1</v>
      </c>
      <c r="D4" s="124" t="s">
        <v>623</v>
      </c>
      <c r="E4" s="118">
        <v>20</v>
      </c>
      <c r="F4" s="183">
        <v>402</v>
      </c>
      <c r="G4" s="184">
        <v>1</v>
      </c>
      <c r="H4" s="183">
        <v>1</v>
      </c>
      <c r="I4" s="185" t="s">
        <v>3364</v>
      </c>
      <c r="J4" s="184">
        <v>58.1873</v>
      </c>
      <c r="K4" s="186">
        <v>20</v>
      </c>
      <c r="L4" s="187">
        <v>1163.746</v>
      </c>
      <c r="M4" s="207" t="s">
        <v>2378</v>
      </c>
      <c r="N4" s="217" t="s">
        <v>2379</v>
      </c>
      <c r="O4" s="217"/>
      <c r="P4" s="267" t="s">
        <v>3594</v>
      </c>
      <c r="Q4" s="184" t="s">
        <v>3595</v>
      </c>
      <c r="R4" s="183">
        <v>1.2</v>
      </c>
      <c r="S4" s="268" t="s">
        <v>3596</v>
      </c>
      <c r="T4" s="184">
        <v>68.8</v>
      </c>
      <c r="U4" s="186">
        <v>16.666666666666668</v>
      </c>
      <c r="V4" s="187">
        <v>1146.6666666666667</v>
      </c>
      <c r="W4" s="269" t="s">
        <v>3887</v>
      </c>
      <c r="X4" s="270" t="s">
        <v>3597</v>
      </c>
      <c r="Y4" s="270"/>
      <c r="Z4" s="267"/>
      <c r="AA4" s="184"/>
      <c r="AB4" s="183"/>
      <c r="AC4" s="268"/>
      <c r="AD4" s="184"/>
      <c r="AE4" s="186"/>
      <c r="AF4" s="187"/>
      <c r="AG4" s="269"/>
      <c r="AH4" s="269"/>
      <c r="AI4" s="270"/>
      <c r="AJ4" s="211">
        <v>151102392</v>
      </c>
      <c r="AK4" s="212" t="s">
        <v>2199</v>
      </c>
      <c r="AL4" s="213">
        <v>1</v>
      </c>
      <c r="AM4" s="185" t="s">
        <v>1899</v>
      </c>
      <c r="AN4" s="254">
        <v>66.0375</v>
      </c>
      <c r="AO4" s="186">
        <v>20</v>
      </c>
      <c r="AP4" s="187">
        <v>1320.75</v>
      </c>
      <c r="AQ4" s="215" t="s">
        <v>3901</v>
      </c>
      <c r="AR4" s="280" t="s">
        <v>1265</v>
      </c>
      <c r="AS4" s="280"/>
      <c r="AT4" s="183">
        <v>81386</v>
      </c>
      <c r="AU4" s="184" t="s">
        <v>581</v>
      </c>
      <c r="AV4" s="183">
        <v>1</v>
      </c>
      <c r="AW4" s="185" t="s">
        <v>3327</v>
      </c>
      <c r="AX4" s="184">
        <v>72.201</v>
      </c>
      <c r="AY4" s="186">
        <v>20</v>
      </c>
      <c r="AZ4" s="187">
        <v>1444.02</v>
      </c>
      <c r="BA4" s="207" t="s">
        <v>3901</v>
      </c>
      <c r="BB4" s="208" t="s">
        <v>2683</v>
      </c>
      <c r="BC4" s="208"/>
    </row>
    <row r="5" spans="1:55" ht="25.5">
      <c r="A5" s="115">
        <v>2</v>
      </c>
      <c r="B5" s="92" t="s">
        <v>3804</v>
      </c>
      <c r="C5" s="119">
        <v>1</v>
      </c>
      <c r="D5" s="92" t="s">
        <v>623</v>
      </c>
      <c r="E5" s="5">
        <v>10</v>
      </c>
      <c r="F5" s="183">
        <v>113</v>
      </c>
      <c r="G5" s="184">
        <v>1</v>
      </c>
      <c r="H5" s="183">
        <v>1</v>
      </c>
      <c r="I5" s="185" t="s">
        <v>3537</v>
      </c>
      <c r="J5" s="184">
        <v>49.2617</v>
      </c>
      <c r="K5" s="186">
        <v>10</v>
      </c>
      <c r="L5" s="187">
        <v>492.61699999999996</v>
      </c>
      <c r="M5" s="207" t="s">
        <v>2380</v>
      </c>
      <c r="N5" s="217" t="s">
        <v>2381</v>
      </c>
      <c r="O5" s="217"/>
      <c r="P5" s="267" t="s">
        <v>767</v>
      </c>
      <c r="Q5" s="184" t="s">
        <v>3598</v>
      </c>
      <c r="R5" s="183">
        <v>1</v>
      </c>
      <c r="S5" s="268" t="s">
        <v>3599</v>
      </c>
      <c r="T5" s="184">
        <v>50.66</v>
      </c>
      <c r="U5" s="186">
        <v>10</v>
      </c>
      <c r="V5" s="187">
        <v>506.6</v>
      </c>
      <c r="W5" s="269" t="s">
        <v>3888</v>
      </c>
      <c r="X5" s="271" t="s">
        <v>3889</v>
      </c>
      <c r="Y5" s="271"/>
      <c r="Z5" s="267"/>
      <c r="AA5" s="184"/>
      <c r="AB5" s="183"/>
      <c r="AC5" s="268"/>
      <c r="AD5" s="184"/>
      <c r="AE5" s="186"/>
      <c r="AF5" s="187"/>
      <c r="AG5" s="269"/>
      <c r="AH5" s="269"/>
      <c r="AI5" s="271"/>
      <c r="AJ5" s="218">
        <v>150157894</v>
      </c>
      <c r="AK5" s="219" t="s">
        <v>2199</v>
      </c>
      <c r="AL5" s="220">
        <v>1</v>
      </c>
      <c r="AM5" s="185" t="s">
        <v>1266</v>
      </c>
      <c r="AN5" s="214">
        <v>46.4137</v>
      </c>
      <c r="AO5" s="186">
        <v>10</v>
      </c>
      <c r="AP5" s="187">
        <v>464.137</v>
      </c>
      <c r="AQ5" s="215" t="s">
        <v>1267</v>
      </c>
      <c r="AR5" s="280" t="s">
        <v>1268</v>
      </c>
      <c r="AS5" s="280"/>
      <c r="AT5" s="183">
        <v>80587</v>
      </c>
      <c r="AU5" s="184" t="s">
        <v>613</v>
      </c>
      <c r="AV5" s="183">
        <v>1</v>
      </c>
      <c r="AW5" s="185" t="s">
        <v>1042</v>
      </c>
      <c r="AX5" s="184">
        <v>45.5346</v>
      </c>
      <c r="AY5" s="186">
        <v>10</v>
      </c>
      <c r="AZ5" s="187">
        <v>455.346</v>
      </c>
      <c r="BA5" s="207" t="s">
        <v>2684</v>
      </c>
      <c r="BB5" s="208" t="s">
        <v>2587</v>
      </c>
      <c r="BC5" s="208"/>
    </row>
    <row r="6" spans="1:55" ht="25.5" customHeight="1">
      <c r="A6" s="115">
        <v>3</v>
      </c>
      <c r="B6" s="92" t="s">
        <v>1499</v>
      </c>
      <c r="C6" s="92">
        <v>1</v>
      </c>
      <c r="D6" s="92" t="s">
        <v>615</v>
      </c>
      <c r="E6" s="5">
        <v>14</v>
      </c>
      <c r="F6" s="183">
        <v>90</v>
      </c>
      <c r="G6" s="184">
        <v>1</v>
      </c>
      <c r="H6" s="183">
        <v>1</v>
      </c>
      <c r="I6" s="185" t="s">
        <v>3538</v>
      </c>
      <c r="J6" s="184">
        <v>58.0669</v>
      </c>
      <c r="K6" s="186">
        <v>14</v>
      </c>
      <c r="L6" s="187">
        <v>812.9366</v>
      </c>
      <c r="M6" s="207" t="s">
        <v>2380</v>
      </c>
      <c r="N6" s="217" t="s">
        <v>2382</v>
      </c>
      <c r="O6" s="217"/>
      <c r="P6" s="267" t="s">
        <v>768</v>
      </c>
      <c r="Q6" s="184" t="s">
        <v>3600</v>
      </c>
      <c r="R6" s="183">
        <v>1</v>
      </c>
      <c r="S6" s="268" t="s">
        <v>3601</v>
      </c>
      <c r="T6" s="184">
        <v>50</v>
      </c>
      <c r="U6" s="186">
        <v>14</v>
      </c>
      <c r="V6" s="187">
        <v>700</v>
      </c>
      <c r="W6" s="269" t="s">
        <v>3890</v>
      </c>
      <c r="X6" s="272" t="s">
        <v>3891</v>
      </c>
      <c r="Y6" s="272"/>
      <c r="Z6" s="267"/>
      <c r="AA6" s="184"/>
      <c r="AB6" s="183"/>
      <c r="AC6" s="268"/>
      <c r="AD6" s="184"/>
      <c r="AE6" s="186"/>
      <c r="AF6" s="187"/>
      <c r="AG6" s="269"/>
      <c r="AH6" s="269"/>
      <c r="AI6" s="272"/>
      <c r="AJ6" s="218">
        <v>250100294</v>
      </c>
      <c r="AK6" s="219" t="s">
        <v>535</v>
      </c>
      <c r="AL6" s="220">
        <v>1</v>
      </c>
      <c r="AM6" s="185" t="s">
        <v>1269</v>
      </c>
      <c r="AN6" s="214">
        <v>53.5857</v>
      </c>
      <c r="AO6" s="186">
        <v>14</v>
      </c>
      <c r="AP6" s="187">
        <v>750.1998000000001</v>
      </c>
      <c r="AQ6" s="215" t="s">
        <v>1267</v>
      </c>
      <c r="AR6" s="280" t="s">
        <v>1270</v>
      </c>
      <c r="AS6" s="280"/>
      <c r="AT6" s="183">
        <v>86940</v>
      </c>
      <c r="AU6" s="184" t="s">
        <v>581</v>
      </c>
      <c r="AV6" s="183">
        <v>1</v>
      </c>
      <c r="AW6" s="185" t="s">
        <v>1043</v>
      </c>
      <c r="AX6" s="184">
        <v>56.776799999999994</v>
      </c>
      <c r="AY6" s="186">
        <v>14</v>
      </c>
      <c r="AZ6" s="187">
        <v>794.8752</v>
      </c>
      <c r="BA6" s="207" t="s">
        <v>2684</v>
      </c>
      <c r="BB6" s="208" t="s">
        <v>1044</v>
      </c>
      <c r="BC6" s="208"/>
    </row>
    <row r="7" spans="1:55" ht="38.25">
      <c r="A7" s="115">
        <v>4</v>
      </c>
      <c r="B7" s="116" t="s">
        <v>4202</v>
      </c>
      <c r="C7" s="116">
        <v>1</v>
      </c>
      <c r="D7" s="116" t="s">
        <v>581</v>
      </c>
      <c r="E7" s="118">
        <v>3</v>
      </c>
      <c r="F7" s="183">
        <v>38041</v>
      </c>
      <c r="G7" s="184">
        <v>1</v>
      </c>
      <c r="H7" s="183">
        <v>1</v>
      </c>
      <c r="I7" s="185" t="s">
        <v>3364</v>
      </c>
      <c r="J7" s="184">
        <v>47.285</v>
      </c>
      <c r="K7" s="186">
        <v>3</v>
      </c>
      <c r="L7" s="187">
        <v>141.855</v>
      </c>
      <c r="M7" s="207" t="s">
        <v>2384</v>
      </c>
      <c r="N7" s="217" t="s">
        <v>2383</v>
      </c>
      <c r="O7" s="217"/>
      <c r="P7" s="267" t="s">
        <v>769</v>
      </c>
      <c r="Q7" s="184" t="s">
        <v>3602</v>
      </c>
      <c r="R7" s="183">
        <v>0.87</v>
      </c>
      <c r="S7" s="268" t="s">
        <v>3603</v>
      </c>
      <c r="T7" s="184">
        <v>59.78</v>
      </c>
      <c r="U7" s="186">
        <v>3.4482758620689657</v>
      </c>
      <c r="V7" s="187">
        <v>206.1379310344828</v>
      </c>
      <c r="W7" s="273" t="s">
        <v>3887</v>
      </c>
      <c r="X7" s="274" t="s">
        <v>3892</v>
      </c>
      <c r="Y7" s="274"/>
      <c r="Z7" s="267"/>
      <c r="AA7" s="184"/>
      <c r="AB7" s="183"/>
      <c r="AC7" s="268"/>
      <c r="AD7" s="184"/>
      <c r="AE7" s="186"/>
      <c r="AF7" s="187"/>
      <c r="AG7" s="273"/>
      <c r="AH7" s="273"/>
      <c r="AI7" s="274"/>
      <c r="AJ7" s="218">
        <v>150176279</v>
      </c>
      <c r="AK7" s="219" t="s">
        <v>2199</v>
      </c>
      <c r="AL7" s="220">
        <v>1</v>
      </c>
      <c r="AM7" s="185" t="s">
        <v>1899</v>
      </c>
      <c r="AN7" s="214">
        <v>36.0496</v>
      </c>
      <c r="AO7" s="186">
        <v>3</v>
      </c>
      <c r="AP7" s="187">
        <v>108.1488</v>
      </c>
      <c r="AQ7" s="215" t="s">
        <v>1271</v>
      </c>
      <c r="AR7" s="280" t="s">
        <v>1272</v>
      </c>
      <c r="AS7" s="280"/>
      <c r="AT7" s="183">
        <v>64255</v>
      </c>
      <c r="AU7" s="184" t="s">
        <v>581</v>
      </c>
      <c r="AV7" s="183">
        <v>1</v>
      </c>
      <c r="AW7" s="185" t="s">
        <v>3327</v>
      </c>
      <c r="AX7" s="184">
        <v>41.301</v>
      </c>
      <c r="AY7" s="186">
        <v>3</v>
      </c>
      <c r="AZ7" s="187">
        <v>123.903</v>
      </c>
      <c r="BA7" s="207" t="s">
        <v>2647</v>
      </c>
      <c r="BB7" s="208" t="s">
        <v>2685</v>
      </c>
      <c r="BC7" s="208"/>
    </row>
    <row r="8" spans="1:55" ht="36">
      <c r="A8" s="115">
        <v>5</v>
      </c>
      <c r="B8" s="115" t="s">
        <v>1500</v>
      </c>
      <c r="C8" s="116">
        <v>1</v>
      </c>
      <c r="D8" s="116" t="s">
        <v>581</v>
      </c>
      <c r="E8" s="118">
        <v>4</v>
      </c>
      <c r="F8" s="183">
        <v>33632</v>
      </c>
      <c r="G8" s="184">
        <v>1</v>
      </c>
      <c r="H8" s="183">
        <v>1</v>
      </c>
      <c r="I8" s="185" t="s">
        <v>3538</v>
      </c>
      <c r="J8" s="184">
        <v>26.8152</v>
      </c>
      <c r="K8" s="186">
        <v>4</v>
      </c>
      <c r="L8" s="187">
        <v>107.2608</v>
      </c>
      <c r="M8" s="207" t="s">
        <v>2384</v>
      </c>
      <c r="N8" s="217" t="s">
        <v>3539</v>
      </c>
      <c r="O8" s="217"/>
      <c r="P8" s="267" t="s">
        <v>770</v>
      </c>
      <c r="Q8" s="184" t="s">
        <v>3604</v>
      </c>
      <c r="R8" s="183">
        <v>1</v>
      </c>
      <c r="S8" s="268" t="s">
        <v>3605</v>
      </c>
      <c r="T8" s="184">
        <v>45.33</v>
      </c>
      <c r="U8" s="186">
        <v>4</v>
      </c>
      <c r="V8" s="187">
        <v>181.32</v>
      </c>
      <c r="W8" s="273" t="s">
        <v>3893</v>
      </c>
      <c r="X8" s="274" t="s">
        <v>3894</v>
      </c>
      <c r="Y8" s="274"/>
      <c r="Z8" s="267"/>
      <c r="AA8" s="184"/>
      <c r="AB8" s="183"/>
      <c r="AC8" s="268"/>
      <c r="AD8" s="184"/>
      <c r="AE8" s="186"/>
      <c r="AF8" s="187"/>
      <c r="AG8" s="273"/>
      <c r="AH8" s="273"/>
      <c r="AI8" s="274"/>
      <c r="AJ8" s="218">
        <v>150155050</v>
      </c>
      <c r="AK8" s="219" t="s">
        <v>2199</v>
      </c>
      <c r="AL8" s="220">
        <v>1</v>
      </c>
      <c r="AM8" s="185" t="s">
        <v>1273</v>
      </c>
      <c r="AN8" s="214">
        <v>44.7169</v>
      </c>
      <c r="AO8" s="186">
        <v>4</v>
      </c>
      <c r="AP8" s="187">
        <v>178.8676</v>
      </c>
      <c r="AQ8" s="215" t="s">
        <v>1274</v>
      </c>
      <c r="AR8" s="280" t="s">
        <v>1275</v>
      </c>
      <c r="AS8" s="280"/>
      <c r="AT8" s="183">
        <v>87910</v>
      </c>
      <c r="AU8" s="184" t="s">
        <v>581</v>
      </c>
      <c r="AV8" s="183">
        <v>1</v>
      </c>
      <c r="AW8" s="185" t="s">
        <v>1043</v>
      </c>
      <c r="AX8" s="184">
        <v>19.071</v>
      </c>
      <c r="AY8" s="186">
        <v>4</v>
      </c>
      <c r="AZ8" s="187">
        <v>76.284</v>
      </c>
      <c r="BA8" s="207" t="s">
        <v>3900</v>
      </c>
      <c r="BB8" s="208" t="s">
        <v>2686</v>
      </c>
      <c r="BC8" s="208"/>
    </row>
    <row r="9" spans="1:55" ht="24">
      <c r="A9" s="115">
        <v>6</v>
      </c>
      <c r="B9" s="116" t="s">
        <v>614</v>
      </c>
      <c r="C9" s="116">
        <v>1</v>
      </c>
      <c r="D9" s="116" t="s">
        <v>615</v>
      </c>
      <c r="E9" s="118">
        <v>10</v>
      </c>
      <c r="F9" s="183">
        <v>409</v>
      </c>
      <c r="G9" s="184">
        <v>1</v>
      </c>
      <c r="H9" s="183">
        <v>1</v>
      </c>
      <c r="I9" s="185" t="s">
        <v>3540</v>
      </c>
      <c r="J9" s="184">
        <v>4.415</v>
      </c>
      <c r="K9" s="186">
        <v>10</v>
      </c>
      <c r="L9" s="187">
        <v>44.15</v>
      </c>
      <c r="M9" s="207" t="s">
        <v>2385</v>
      </c>
      <c r="N9" s="217" t="s">
        <v>2386</v>
      </c>
      <c r="O9" s="217"/>
      <c r="P9" s="267" t="s">
        <v>771</v>
      </c>
      <c r="Q9" s="184" t="s">
        <v>3374</v>
      </c>
      <c r="R9" s="183">
        <v>0.91</v>
      </c>
      <c r="S9" s="268" t="s">
        <v>3375</v>
      </c>
      <c r="T9" s="184">
        <v>3.97</v>
      </c>
      <c r="U9" s="186">
        <v>10.989010989010989</v>
      </c>
      <c r="V9" s="187">
        <v>43.62637362637363</v>
      </c>
      <c r="W9" s="270" t="s">
        <v>3895</v>
      </c>
      <c r="X9" s="270" t="s">
        <v>3896</v>
      </c>
      <c r="Y9" s="270"/>
      <c r="Z9" s="267"/>
      <c r="AA9" s="184"/>
      <c r="AB9" s="183"/>
      <c r="AC9" s="268"/>
      <c r="AD9" s="184"/>
      <c r="AE9" s="186"/>
      <c r="AF9" s="187"/>
      <c r="AG9" s="270"/>
      <c r="AH9" s="270"/>
      <c r="AI9" s="270"/>
      <c r="AJ9" s="218">
        <v>250148793</v>
      </c>
      <c r="AK9" s="219" t="s">
        <v>2199</v>
      </c>
      <c r="AL9" s="220">
        <v>1</v>
      </c>
      <c r="AM9" s="185" t="s">
        <v>1276</v>
      </c>
      <c r="AN9" s="214">
        <v>4.6726</v>
      </c>
      <c r="AO9" s="186">
        <v>10</v>
      </c>
      <c r="AP9" s="187">
        <v>46.726</v>
      </c>
      <c r="AQ9" s="215" t="s">
        <v>1277</v>
      </c>
      <c r="AR9" s="280" t="s">
        <v>1278</v>
      </c>
      <c r="AS9" s="280"/>
      <c r="AT9" s="183">
        <v>80639</v>
      </c>
      <c r="AU9" s="184" t="s">
        <v>615</v>
      </c>
      <c r="AV9" s="183">
        <v>1</v>
      </c>
      <c r="AW9" s="185" t="s">
        <v>1045</v>
      </c>
      <c r="AX9" s="184">
        <v>5.256</v>
      </c>
      <c r="AY9" s="186">
        <v>10</v>
      </c>
      <c r="AZ9" s="187">
        <v>52.56</v>
      </c>
      <c r="BA9" s="207" t="s">
        <v>2647</v>
      </c>
      <c r="BB9" s="208" t="s">
        <v>2687</v>
      </c>
      <c r="BC9" s="208"/>
    </row>
    <row r="10" spans="1:55" ht="25.5" customHeight="1">
      <c r="A10" s="115">
        <v>7</v>
      </c>
      <c r="B10" s="103" t="s">
        <v>1501</v>
      </c>
      <c r="C10" s="120">
        <v>1</v>
      </c>
      <c r="D10" s="120" t="s">
        <v>581</v>
      </c>
      <c r="E10" s="15">
        <v>180</v>
      </c>
      <c r="F10" s="183">
        <v>588</v>
      </c>
      <c r="G10" s="184">
        <v>1</v>
      </c>
      <c r="H10" s="183">
        <v>1</v>
      </c>
      <c r="I10" s="185" t="s">
        <v>3364</v>
      </c>
      <c r="J10" s="184">
        <v>4.5655</v>
      </c>
      <c r="K10" s="186">
        <v>180</v>
      </c>
      <c r="L10" s="187">
        <v>821.79</v>
      </c>
      <c r="M10" s="207" t="s">
        <v>2385</v>
      </c>
      <c r="N10" s="217" t="s">
        <v>2387</v>
      </c>
      <c r="O10" s="217"/>
      <c r="P10" s="267" t="s">
        <v>772</v>
      </c>
      <c r="Q10" s="184" t="s">
        <v>3374</v>
      </c>
      <c r="R10" s="183">
        <v>0.91</v>
      </c>
      <c r="S10" s="268" t="s">
        <v>3376</v>
      </c>
      <c r="T10" s="184">
        <v>3.98</v>
      </c>
      <c r="U10" s="186">
        <v>197.80219780219778</v>
      </c>
      <c r="V10" s="187">
        <v>787.2527472527472</v>
      </c>
      <c r="W10" s="270" t="s">
        <v>3895</v>
      </c>
      <c r="X10" s="270" t="s">
        <v>3897</v>
      </c>
      <c r="Y10" s="270"/>
      <c r="Z10" s="267"/>
      <c r="AA10" s="184"/>
      <c r="AB10" s="183"/>
      <c r="AC10" s="268"/>
      <c r="AD10" s="184"/>
      <c r="AE10" s="186"/>
      <c r="AF10" s="187"/>
      <c r="AG10" s="270"/>
      <c r="AH10" s="270"/>
      <c r="AI10" s="270"/>
      <c r="AJ10" s="218">
        <v>250143325</v>
      </c>
      <c r="AK10" s="219" t="s">
        <v>2199</v>
      </c>
      <c r="AL10" s="220">
        <v>1</v>
      </c>
      <c r="AM10" s="185" t="s">
        <v>1899</v>
      </c>
      <c r="AN10" s="214">
        <v>4.8013</v>
      </c>
      <c r="AO10" s="186">
        <v>180</v>
      </c>
      <c r="AP10" s="187">
        <v>864.234</v>
      </c>
      <c r="AQ10" s="215" t="s">
        <v>1277</v>
      </c>
      <c r="AR10" s="280" t="s">
        <v>1279</v>
      </c>
      <c r="AS10" s="280"/>
      <c r="AT10" s="183">
        <v>22552</v>
      </c>
      <c r="AU10" s="184" t="s">
        <v>581</v>
      </c>
      <c r="AV10" s="183">
        <v>1</v>
      </c>
      <c r="AW10" s="185" t="s">
        <v>3327</v>
      </c>
      <c r="AX10" s="184">
        <v>4.6023</v>
      </c>
      <c r="AY10" s="186">
        <v>180</v>
      </c>
      <c r="AZ10" s="187">
        <v>828.414</v>
      </c>
      <c r="BA10" s="207" t="s">
        <v>2647</v>
      </c>
      <c r="BB10" s="208" t="s">
        <v>2688</v>
      </c>
      <c r="BC10" s="208"/>
    </row>
    <row r="11" spans="1:55" ht="24">
      <c r="A11" s="115">
        <v>8</v>
      </c>
      <c r="B11" s="103" t="s">
        <v>1720</v>
      </c>
      <c r="C11" s="120">
        <v>400</v>
      </c>
      <c r="D11" s="103" t="s">
        <v>668</v>
      </c>
      <c r="E11" s="15">
        <v>1</v>
      </c>
      <c r="F11" s="183">
        <v>631</v>
      </c>
      <c r="G11" s="184">
        <v>1</v>
      </c>
      <c r="H11" s="183">
        <v>1</v>
      </c>
      <c r="I11" s="185" t="s">
        <v>3368</v>
      </c>
      <c r="J11" s="184">
        <v>141.6</v>
      </c>
      <c r="K11" s="186">
        <v>1</v>
      </c>
      <c r="L11" s="187">
        <v>141.6</v>
      </c>
      <c r="M11" s="207" t="s">
        <v>2388</v>
      </c>
      <c r="N11" s="217" t="s">
        <v>2389</v>
      </c>
      <c r="O11" s="217"/>
      <c r="P11" s="267">
        <v>68006</v>
      </c>
      <c r="Q11" s="184" t="s">
        <v>617</v>
      </c>
      <c r="R11" s="183">
        <v>1</v>
      </c>
      <c r="S11" s="268" t="s">
        <v>3325</v>
      </c>
      <c r="T11" s="184">
        <v>155.25</v>
      </c>
      <c r="U11" s="186">
        <v>1</v>
      </c>
      <c r="V11" s="187">
        <v>155.25</v>
      </c>
      <c r="W11" s="273" t="s">
        <v>3898</v>
      </c>
      <c r="X11" s="274" t="s">
        <v>3899</v>
      </c>
      <c r="Y11" s="274"/>
      <c r="Z11" s="267"/>
      <c r="AA11" s="184"/>
      <c r="AB11" s="183"/>
      <c r="AC11" s="268"/>
      <c r="AD11" s="184"/>
      <c r="AE11" s="186"/>
      <c r="AF11" s="187"/>
      <c r="AG11" s="273"/>
      <c r="AH11" s="273"/>
      <c r="AI11" s="274"/>
      <c r="AJ11" s="218">
        <v>150152701</v>
      </c>
      <c r="AK11" s="219" t="s">
        <v>535</v>
      </c>
      <c r="AL11" s="220">
        <v>1</v>
      </c>
      <c r="AM11" s="185" t="s">
        <v>378</v>
      </c>
      <c r="AN11" s="214">
        <v>132.75</v>
      </c>
      <c r="AO11" s="186">
        <v>1</v>
      </c>
      <c r="AP11" s="187">
        <v>132.75</v>
      </c>
      <c r="AQ11" s="215" t="s">
        <v>3898</v>
      </c>
      <c r="AR11" s="280" t="s">
        <v>1280</v>
      </c>
      <c r="AS11" s="280"/>
      <c r="AT11" s="183">
        <v>42780</v>
      </c>
      <c r="AU11" s="184" t="s">
        <v>668</v>
      </c>
      <c r="AV11" s="183">
        <v>1</v>
      </c>
      <c r="AW11" s="185" t="s">
        <v>1046</v>
      </c>
      <c r="AX11" s="184">
        <v>140</v>
      </c>
      <c r="AY11" s="186">
        <v>1</v>
      </c>
      <c r="AZ11" s="187">
        <v>140</v>
      </c>
      <c r="BA11" s="207" t="s">
        <v>3898</v>
      </c>
      <c r="BB11" s="208" t="s">
        <v>2689</v>
      </c>
      <c r="BC11" s="208"/>
    </row>
    <row r="12" spans="1:55" ht="12.75" customHeight="1">
      <c r="A12" s="115">
        <v>9</v>
      </c>
      <c r="B12" s="120" t="s">
        <v>711</v>
      </c>
      <c r="C12" s="120">
        <v>50</v>
      </c>
      <c r="D12" s="103" t="s">
        <v>668</v>
      </c>
      <c r="E12" s="15">
        <v>45</v>
      </c>
      <c r="F12" s="183">
        <v>1</v>
      </c>
      <c r="G12" s="184">
        <v>1</v>
      </c>
      <c r="H12" s="183">
        <v>1</v>
      </c>
      <c r="I12" s="185" t="s">
        <v>3368</v>
      </c>
      <c r="J12" s="184">
        <v>33.225</v>
      </c>
      <c r="K12" s="186">
        <v>45</v>
      </c>
      <c r="L12" s="187">
        <v>1495.125</v>
      </c>
      <c r="M12" s="207" t="s">
        <v>2378</v>
      </c>
      <c r="N12" s="217" t="s">
        <v>2390</v>
      </c>
      <c r="O12" s="217"/>
      <c r="P12" s="267">
        <v>68001</v>
      </c>
      <c r="Q12" s="184" t="s">
        <v>617</v>
      </c>
      <c r="R12" s="183">
        <v>1</v>
      </c>
      <c r="S12" s="268" t="s">
        <v>3325</v>
      </c>
      <c r="T12" s="184">
        <v>25.99</v>
      </c>
      <c r="U12" s="186">
        <v>45</v>
      </c>
      <c r="V12" s="187">
        <v>1169.55</v>
      </c>
      <c r="W12" s="273" t="s">
        <v>3901</v>
      </c>
      <c r="X12" s="274" t="s">
        <v>3377</v>
      </c>
      <c r="Y12" s="274"/>
      <c r="Z12" s="267"/>
      <c r="AA12" s="184"/>
      <c r="AB12" s="183"/>
      <c r="AC12" s="268"/>
      <c r="AD12" s="184"/>
      <c r="AE12" s="186"/>
      <c r="AF12" s="187"/>
      <c r="AG12" s="273"/>
      <c r="AH12" s="273"/>
      <c r="AI12" s="274"/>
      <c r="AJ12" s="218">
        <v>151100314</v>
      </c>
      <c r="AK12" s="219" t="s">
        <v>2199</v>
      </c>
      <c r="AL12" s="220">
        <v>1</v>
      </c>
      <c r="AM12" s="185" t="s">
        <v>393</v>
      </c>
      <c r="AN12" s="214">
        <v>33.225</v>
      </c>
      <c r="AO12" s="186">
        <v>45</v>
      </c>
      <c r="AP12" s="187">
        <v>1495.125</v>
      </c>
      <c r="AQ12" s="215" t="s">
        <v>3901</v>
      </c>
      <c r="AR12" s="280" t="s">
        <v>1281</v>
      </c>
      <c r="AS12" s="280"/>
      <c r="AT12" s="183">
        <v>12301</v>
      </c>
      <c r="AU12" s="184" t="s">
        <v>668</v>
      </c>
      <c r="AV12" s="183">
        <v>1</v>
      </c>
      <c r="AW12" s="185" t="s">
        <v>1046</v>
      </c>
      <c r="AX12" s="184">
        <v>16</v>
      </c>
      <c r="AY12" s="186">
        <v>45</v>
      </c>
      <c r="AZ12" s="187">
        <v>720</v>
      </c>
      <c r="BA12" s="207" t="s">
        <v>2695</v>
      </c>
      <c r="BB12" s="208" t="s">
        <v>1047</v>
      </c>
      <c r="BC12" s="208" t="s">
        <v>4078</v>
      </c>
    </row>
    <row r="13" spans="1:55" ht="12.75">
      <c r="A13" s="115">
        <v>10</v>
      </c>
      <c r="B13" s="120" t="s">
        <v>712</v>
      </c>
      <c r="C13" s="120">
        <v>50</v>
      </c>
      <c r="D13" s="103" t="s">
        <v>668</v>
      </c>
      <c r="E13" s="15">
        <v>25</v>
      </c>
      <c r="F13" s="183">
        <v>2</v>
      </c>
      <c r="G13" s="184">
        <v>1</v>
      </c>
      <c r="H13" s="183">
        <v>1</v>
      </c>
      <c r="I13" s="185" t="s">
        <v>3368</v>
      </c>
      <c r="J13" s="184">
        <v>42.8625</v>
      </c>
      <c r="K13" s="186">
        <v>25</v>
      </c>
      <c r="L13" s="187">
        <v>1071.5625</v>
      </c>
      <c r="M13" s="207" t="s">
        <v>2378</v>
      </c>
      <c r="N13" s="217" t="s">
        <v>2391</v>
      </c>
      <c r="O13" s="217"/>
      <c r="P13" s="267">
        <v>68002</v>
      </c>
      <c r="Q13" s="184" t="s">
        <v>617</v>
      </c>
      <c r="R13" s="183">
        <v>1</v>
      </c>
      <c r="S13" s="268" t="s">
        <v>3325</v>
      </c>
      <c r="T13" s="184">
        <v>31.93</v>
      </c>
      <c r="U13" s="186">
        <v>25</v>
      </c>
      <c r="V13" s="187">
        <v>798.25</v>
      </c>
      <c r="W13" s="273" t="s">
        <v>3901</v>
      </c>
      <c r="X13" s="274" t="s">
        <v>3378</v>
      </c>
      <c r="Y13" s="274"/>
      <c r="Z13" s="267"/>
      <c r="AA13" s="184"/>
      <c r="AB13" s="183"/>
      <c r="AC13" s="268"/>
      <c r="AD13" s="184"/>
      <c r="AE13" s="186"/>
      <c r="AF13" s="187"/>
      <c r="AG13" s="273"/>
      <c r="AH13" s="273"/>
      <c r="AI13" s="274"/>
      <c r="AJ13" s="218">
        <v>151100322</v>
      </c>
      <c r="AK13" s="219" t="s">
        <v>2199</v>
      </c>
      <c r="AL13" s="220">
        <v>1</v>
      </c>
      <c r="AM13" s="185" t="s">
        <v>393</v>
      </c>
      <c r="AN13" s="214">
        <v>42.8625</v>
      </c>
      <c r="AO13" s="186">
        <v>25</v>
      </c>
      <c r="AP13" s="187">
        <v>1071.5625</v>
      </c>
      <c r="AQ13" s="215" t="s">
        <v>3901</v>
      </c>
      <c r="AR13" s="280" t="s">
        <v>1282</v>
      </c>
      <c r="AS13" s="280"/>
      <c r="AT13" s="183">
        <v>77507</v>
      </c>
      <c r="AU13" s="184" t="s">
        <v>668</v>
      </c>
      <c r="AV13" s="183">
        <v>1</v>
      </c>
      <c r="AW13" s="185" t="s">
        <v>1046</v>
      </c>
      <c r="AX13" s="184">
        <v>20.5</v>
      </c>
      <c r="AY13" s="186">
        <v>25</v>
      </c>
      <c r="AZ13" s="187">
        <v>512.5</v>
      </c>
      <c r="BA13" s="207" t="s">
        <v>2695</v>
      </c>
      <c r="BB13" s="208" t="s">
        <v>1048</v>
      </c>
      <c r="BC13" s="208"/>
    </row>
    <row r="14" spans="1:55" ht="12.75" customHeight="1">
      <c r="A14" s="115">
        <v>11</v>
      </c>
      <c r="B14" s="120" t="s">
        <v>4203</v>
      </c>
      <c r="C14" s="120">
        <v>50</v>
      </c>
      <c r="D14" s="103" t="s">
        <v>668</v>
      </c>
      <c r="E14" s="15">
        <v>15</v>
      </c>
      <c r="F14" s="183">
        <v>3</v>
      </c>
      <c r="G14" s="184">
        <v>1</v>
      </c>
      <c r="H14" s="183">
        <v>1</v>
      </c>
      <c r="I14" s="185" t="s">
        <v>3368</v>
      </c>
      <c r="J14" s="184">
        <v>54</v>
      </c>
      <c r="K14" s="186">
        <v>15</v>
      </c>
      <c r="L14" s="187">
        <v>810</v>
      </c>
      <c r="M14" s="207" t="s">
        <v>2378</v>
      </c>
      <c r="N14" s="217" t="s">
        <v>2392</v>
      </c>
      <c r="O14" s="217"/>
      <c r="P14" s="267">
        <v>68003</v>
      </c>
      <c r="Q14" s="184" t="s">
        <v>617</v>
      </c>
      <c r="R14" s="183">
        <v>1</v>
      </c>
      <c r="S14" s="268" t="s">
        <v>3325</v>
      </c>
      <c r="T14" s="184">
        <v>35.1</v>
      </c>
      <c r="U14" s="186">
        <v>15</v>
      </c>
      <c r="V14" s="187">
        <v>526.5</v>
      </c>
      <c r="W14" s="273" t="s">
        <v>3901</v>
      </c>
      <c r="X14" s="274" t="s">
        <v>3379</v>
      </c>
      <c r="Y14" s="274"/>
      <c r="Z14" s="267"/>
      <c r="AA14" s="184"/>
      <c r="AB14" s="183"/>
      <c r="AC14" s="268"/>
      <c r="AD14" s="184"/>
      <c r="AE14" s="186"/>
      <c r="AF14" s="187"/>
      <c r="AG14" s="273"/>
      <c r="AH14" s="273"/>
      <c r="AI14" s="274"/>
      <c r="AJ14" s="218">
        <v>151100330</v>
      </c>
      <c r="AK14" s="219" t="s">
        <v>2199</v>
      </c>
      <c r="AL14" s="220">
        <v>1</v>
      </c>
      <c r="AM14" s="185" t="s">
        <v>393</v>
      </c>
      <c r="AN14" s="214">
        <v>54</v>
      </c>
      <c r="AO14" s="186">
        <v>15</v>
      </c>
      <c r="AP14" s="187">
        <v>810</v>
      </c>
      <c r="AQ14" s="215" t="s">
        <v>3901</v>
      </c>
      <c r="AR14" s="280" t="s">
        <v>1283</v>
      </c>
      <c r="AS14" s="280"/>
      <c r="AT14" s="183">
        <v>65290</v>
      </c>
      <c r="AU14" s="184" t="s">
        <v>668</v>
      </c>
      <c r="AV14" s="183">
        <v>1</v>
      </c>
      <c r="AW14" s="185" t="s">
        <v>1046</v>
      </c>
      <c r="AX14" s="184">
        <v>49.45</v>
      </c>
      <c r="AY14" s="186">
        <v>15</v>
      </c>
      <c r="AZ14" s="187">
        <v>741.75</v>
      </c>
      <c r="BA14" s="207" t="s">
        <v>3901</v>
      </c>
      <c r="BB14" s="208" t="s">
        <v>2690</v>
      </c>
      <c r="BC14" s="208"/>
    </row>
    <row r="15" spans="1:55" ht="36">
      <c r="A15" s="115">
        <v>12</v>
      </c>
      <c r="B15" s="103" t="s">
        <v>1502</v>
      </c>
      <c r="C15" s="120">
        <v>1</v>
      </c>
      <c r="D15" s="120" t="s">
        <v>616</v>
      </c>
      <c r="E15" s="15">
        <v>2</v>
      </c>
      <c r="F15" s="183">
        <v>648</v>
      </c>
      <c r="G15" s="184">
        <v>1</v>
      </c>
      <c r="H15" s="183">
        <v>3</v>
      </c>
      <c r="I15" s="185" t="s">
        <v>3541</v>
      </c>
      <c r="J15" s="184">
        <v>43.275</v>
      </c>
      <c r="K15" s="186">
        <v>0.66666666666</v>
      </c>
      <c r="L15" s="187">
        <f>J15*K15</f>
        <v>28.849999999711496</v>
      </c>
      <c r="M15" s="207" t="s">
        <v>2378</v>
      </c>
      <c r="N15" s="217" t="s">
        <v>2393</v>
      </c>
      <c r="O15" s="217"/>
      <c r="P15" s="267">
        <v>6159</v>
      </c>
      <c r="Q15" s="184" t="s">
        <v>3380</v>
      </c>
      <c r="R15" s="183">
        <v>3</v>
      </c>
      <c r="S15" s="268" t="s">
        <v>3381</v>
      </c>
      <c r="T15" s="184">
        <v>51.93</v>
      </c>
      <c r="U15" s="186">
        <v>0.6666666666666666</v>
      </c>
      <c r="V15" s="187">
        <v>34.62</v>
      </c>
      <c r="W15" s="273" t="s">
        <v>3901</v>
      </c>
      <c r="X15" s="271" t="s">
        <v>3382</v>
      </c>
      <c r="Y15" s="271"/>
      <c r="Z15" s="267"/>
      <c r="AA15" s="184"/>
      <c r="AB15" s="183"/>
      <c r="AC15" s="268"/>
      <c r="AD15" s="184"/>
      <c r="AE15" s="186"/>
      <c r="AF15" s="187"/>
      <c r="AG15" s="273"/>
      <c r="AH15" s="290"/>
      <c r="AI15" s="271"/>
      <c r="AJ15" s="218">
        <v>151100276</v>
      </c>
      <c r="AK15" s="219" t="s">
        <v>2199</v>
      </c>
      <c r="AL15" s="220">
        <v>3</v>
      </c>
      <c r="AM15" s="185" t="s">
        <v>1284</v>
      </c>
      <c r="AN15" s="214">
        <v>43.275</v>
      </c>
      <c r="AO15" s="186">
        <v>0.6666666666666666</v>
      </c>
      <c r="AP15" s="187">
        <v>28.85</v>
      </c>
      <c r="AQ15" s="215" t="s">
        <v>3901</v>
      </c>
      <c r="AR15" s="280" t="s">
        <v>1285</v>
      </c>
      <c r="AS15" s="280"/>
      <c r="AT15" s="183">
        <v>90226</v>
      </c>
      <c r="AU15" s="184" t="s">
        <v>616</v>
      </c>
      <c r="AV15" s="183">
        <f>12/4</f>
        <v>3</v>
      </c>
      <c r="AW15" s="185" t="s">
        <v>1049</v>
      </c>
      <c r="AX15" s="184">
        <v>47.3714</v>
      </c>
      <c r="AY15" s="186">
        <f>2/3</f>
        <v>0.6666666666666666</v>
      </c>
      <c r="AZ15" s="187">
        <f>AX15*AY15</f>
        <v>31.580933333333334</v>
      </c>
      <c r="BA15" s="207" t="s">
        <v>3901</v>
      </c>
      <c r="BB15" s="208" t="s">
        <v>2691</v>
      </c>
      <c r="BC15" s="208"/>
    </row>
    <row r="16" spans="1:55" ht="36">
      <c r="A16" s="115">
        <v>13</v>
      </c>
      <c r="B16" s="103" t="s">
        <v>1721</v>
      </c>
      <c r="C16" s="120">
        <v>100</v>
      </c>
      <c r="D16" s="120" t="s">
        <v>617</v>
      </c>
      <c r="E16" s="15">
        <v>2</v>
      </c>
      <c r="F16" s="183">
        <v>575</v>
      </c>
      <c r="G16" s="184">
        <v>1</v>
      </c>
      <c r="H16" s="183">
        <v>1</v>
      </c>
      <c r="I16" s="185" t="s">
        <v>3133</v>
      </c>
      <c r="J16" s="184">
        <v>31.3032</v>
      </c>
      <c r="K16" s="186">
        <v>2</v>
      </c>
      <c r="L16" s="187">
        <v>62.6064</v>
      </c>
      <c r="M16" s="207"/>
      <c r="N16" s="217" t="s">
        <v>2394</v>
      </c>
      <c r="O16" s="217"/>
      <c r="P16" s="267" t="s">
        <v>773</v>
      </c>
      <c r="Q16" s="184" t="s">
        <v>617</v>
      </c>
      <c r="R16" s="183">
        <v>1</v>
      </c>
      <c r="S16" s="268" t="s">
        <v>3156</v>
      </c>
      <c r="T16" s="184">
        <v>36.06</v>
      </c>
      <c r="U16" s="186">
        <v>2</v>
      </c>
      <c r="V16" s="187">
        <v>72.12</v>
      </c>
      <c r="W16" s="270" t="s">
        <v>3902</v>
      </c>
      <c r="X16" s="271" t="s">
        <v>3903</v>
      </c>
      <c r="Y16" s="271"/>
      <c r="Z16" s="267"/>
      <c r="AA16" s="184"/>
      <c r="AB16" s="183"/>
      <c r="AC16" s="268"/>
      <c r="AD16" s="184"/>
      <c r="AE16" s="186"/>
      <c r="AF16" s="187"/>
      <c r="AG16" s="270"/>
      <c r="AH16" s="291"/>
      <c r="AI16" s="271"/>
      <c r="AJ16" s="218">
        <v>150193025</v>
      </c>
      <c r="AK16" s="219" t="s">
        <v>535</v>
      </c>
      <c r="AL16" s="220">
        <v>1</v>
      </c>
      <c r="AM16" s="185" t="s">
        <v>1286</v>
      </c>
      <c r="AN16" s="214">
        <v>30.9476</v>
      </c>
      <c r="AO16" s="186">
        <v>2</v>
      </c>
      <c r="AP16" s="187">
        <v>61.8952</v>
      </c>
      <c r="AQ16" s="215" t="s">
        <v>3902</v>
      </c>
      <c r="AR16" s="280" t="s">
        <v>1287</v>
      </c>
      <c r="AS16" s="280"/>
      <c r="AT16" s="183">
        <v>94022</v>
      </c>
      <c r="AU16" s="184" t="s">
        <v>617</v>
      </c>
      <c r="AV16" s="183">
        <v>1</v>
      </c>
      <c r="AW16" s="185" t="s">
        <v>3156</v>
      </c>
      <c r="AX16" s="184">
        <v>31.372200000000003</v>
      </c>
      <c r="AY16" s="186">
        <v>2</v>
      </c>
      <c r="AZ16" s="187">
        <v>62.744400000000006</v>
      </c>
      <c r="BA16" s="207" t="s">
        <v>3901</v>
      </c>
      <c r="BB16" s="208" t="s">
        <v>2692</v>
      </c>
      <c r="BC16" s="208"/>
    </row>
    <row r="17" spans="1:55" ht="38.25">
      <c r="A17" s="115">
        <v>14</v>
      </c>
      <c r="B17" s="103" t="s">
        <v>1503</v>
      </c>
      <c r="C17" s="120">
        <v>1</v>
      </c>
      <c r="D17" s="120" t="s">
        <v>581</v>
      </c>
      <c r="E17" s="15">
        <v>2</v>
      </c>
      <c r="F17" s="183">
        <v>12362</v>
      </c>
      <c r="G17" s="184">
        <v>1</v>
      </c>
      <c r="H17" s="183">
        <v>1</v>
      </c>
      <c r="I17" s="185" t="s">
        <v>3364</v>
      </c>
      <c r="J17" s="184">
        <v>39.4763</v>
      </c>
      <c r="K17" s="186">
        <v>2</v>
      </c>
      <c r="L17" s="187">
        <v>78.9526</v>
      </c>
      <c r="M17" s="207" t="s">
        <v>2384</v>
      </c>
      <c r="N17" s="217" t="s">
        <v>2395</v>
      </c>
      <c r="O17" s="217"/>
      <c r="P17" s="267" t="s">
        <v>3383</v>
      </c>
      <c r="Q17" s="184" t="s">
        <v>581</v>
      </c>
      <c r="R17" s="183">
        <v>1</v>
      </c>
      <c r="S17" s="268" t="s">
        <v>3327</v>
      </c>
      <c r="T17" s="184">
        <v>44.07</v>
      </c>
      <c r="U17" s="186">
        <v>2</v>
      </c>
      <c r="V17" s="187">
        <v>88.14</v>
      </c>
      <c r="W17" s="273" t="s">
        <v>3893</v>
      </c>
      <c r="X17" s="274" t="s">
        <v>3384</v>
      </c>
      <c r="Y17" s="274"/>
      <c r="Z17" s="267"/>
      <c r="AA17" s="184"/>
      <c r="AB17" s="183"/>
      <c r="AC17" s="268"/>
      <c r="AD17" s="184"/>
      <c r="AE17" s="186"/>
      <c r="AF17" s="187"/>
      <c r="AG17" s="273"/>
      <c r="AH17" s="273"/>
      <c r="AI17" s="274"/>
      <c r="AJ17" s="218">
        <v>150171226</v>
      </c>
      <c r="AK17" s="219" t="s">
        <v>2199</v>
      </c>
      <c r="AL17" s="220">
        <v>1</v>
      </c>
      <c r="AM17" s="185" t="s">
        <v>1899</v>
      </c>
      <c r="AN17" s="214">
        <v>35.0442</v>
      </c>
      <c r="AO17" s="186">
        <v>2</v>
      </c>
      <c r="AP17" s="187">
        <v>70.0884</v>
      </c>
      <c r="AQ17" s="215" t="s">
        <v>3893</v>
      </c>
      <c r="AR17" s="280" t="s">
        <v>1288</v>
      </c>
      <c r="AS17" s="280"/>
      <c r="AT17" s="183">
        <v>45645</v>
      </c>
      <c r="AU17" s="184" t="s">
        <v>581</v>
      </c>
      <c r="AV17" s="183">
        <v>1</v>
      </c>
      <c r="AW17" s="185" t="s">
        <v>3327</v>
      </c>
      <c r="AX17" s="184">
        <v>33.147</v>
      </c>
      <c r="AY17" s="186">
        <v>2</v>
      </c>
      <c r="AZ17" s="187">
        <v>66.294</v>
      </c>
      <c r="BA17" s="207" t="s">
        <v>3901</v>
      </c>
      <c r="BB17" s="208" t="s">
        <v>2693</v>
      </c>
      <c r="BC17" s="208"/>
    </row>
    <row r="18" spans="1:55" ht="25.5" customHeight="1">
      <c r="A18" s="115">
        <v>15</v>
      </c>
      <c r="B18" s="103" t="s">
        <v>1504</v>
      </c>
      <c r="C18" s="120">
        <v>100</v>
      </c>
      <c r="D18" s="120" t="s">
        <v>617</v>
      </c>
      <c r="E18" s="15">
        <v>40</v>
      </c>
      <c r="F18" s="183">
        <v>555</v>
      </c>
      <c r="G18" s="184">
        <v>1</v>
      </c>
      <c r="H18" s="183">
        <v>1</v>
      </c>
      <c r="I18" s="185" t="s">
        <v>3133</v>
      </c>
      <c r="J18" s="184">
        <v>4.6528</v>
      </c>
      <c r="K18" s="186">
        <v>40</v>
      </c>
      <c r="L18" s="187">
        <v>186.112</v>
      </c>
      <c r="M18" s="207" t="s">
        <v>2396</v>
      </c>
      <c r="N18" s="217" t="s">
        <v>2397</v>
      </c>
      <c r="O18" s="217"/>
      <c r="P18" s="267" t="s">
        <v>774</v>
      </c>
      <c r="Q18" s="184" t="s">
        <v>617</v>
      </c>
      <c r="R18" s="183">
        <v>1</v>
      </c>
      <c r="S18" s="268" t="s">
        <v>3156</v>
      </c>
      <c r="T18" s="184">
        <v>6.7</v>
      </c>
      <c r="U18" s="186">
        <v>40</v>
      </c>
      <c r="V18" s="187">
        <v>268</v>
      </c>
      <c r="W18" s="273" t="s">
        <v>3887</v>
      </c>
      <c r="X18" s="274" t="s">
        <v>3904</v>
      </c>
      <c r="Y18" s="274"/>
      <c r="Z18" s="267"/>
      <c r="AA18" s="184"/>
      <c r="AB18" s="183"/>
      <c r="AC18" s="268"/>
      <c r="AD18" s="184"/>
      <c r="AE18" s="186"/>
      <c r="AF18" s="187"/>
      <c r="AG18" s="273"/>
      <c r="AH18" s="273"/>
      <c r="AI18" s="274"/>
      <c r="AJ18" s="218">
        <v>150162456</v>
      </c>
      <c r="AK18" s="219" t="s">
        <v>536</v>
      </c>
      <c r="AL18" s="220">
        <v>1</v>
      </c>
      <c r="AM18" s="185" t="s">
        <v>1289</v>
      </c>
      <c r="AN18" s="214">
        <v>6.3712</v>
      </c>
      <c r="AO18" s="186">
        <v>40</v>
      </c>
      <c r="AP18" s="187">
        <v>254.848</v>
      </c>
      <c r="AQ18" s="215" t="s">
        <v>1290</v>
      </c>
      <c r="AR18" s="280" t="s">
        <v>1291</v>
      </c>
      <c r="AS18" s="280"/>
      <c r="AT18" s="183">
        <v>7670</v>
      </c>
      <c r="AU18" s="184" t="s">
        <v>617</v>
      </c>
      <c r="AV18" s="183">
        <v>1</v>
      </c>
      <c r="AW18" s="185" t="s">
        <v>3156</v>
      </c>
      <c r="AX18" s="184">
        <v>5</v>
      </c>
      <c r="AY18" s="186">
        <v>40</v>
      </c>
      <c r="AZ18" s="187">
        <v>200</v>
      </c>
      <c r="BA18" s="207" t="s">
        <v>2694</v>
      </c>
      <c r="BB18" s="208" t="s">
        <v>1050</v>
      </c>
      <c r="BC18" s="208"/>
    </row>
    <row r="19" spans="1:55" ht="25.5">
      <c r="A19" s="115">
        <v>16</v>
      </c>
      <c r="B19" s="103" t="s">
        <v>4307</v>
      </c>
      <c r="C19" s="120">
        <v>1</v>
      </c>
      <c r="D19" s="120" t="s">
        <v>581</v>
      </c>
      <c r="E19" s="15">
        <v>5</v>
      </c>
      <c r="F19" s="183">
        <v>477</v>
      </c>
      <c r="G19" s="184">
        <v>1</v>
      </c>
      <c r="H19" s="183">
        <v>1</v>
      </c>
      <c r="I19" s="185" t="s">
        <v>3364</v>
      </c>
      <c r="J19" s="184">
        <v>29.4442</v>
      </c>
      <c r="K19" s="186">
        <v>5</v>
      </c>
      <c r="L19" s="187">
        <v>147.221</v>
      </c>
      <c r="M19" s="207" t="s">
        <v>2378</v>
      </c>
      <c r="N19" s="217" t="s">
        <v>2398</v>
      </c>
      <c r="O19" s="217"/>
      <c r="P19" s="267" t="s">
        <v>3385</v>
      </c>
      <c r="Q19" s="184" t="s">
        <v>3386</v>
      </c>
      <c r="R19" s="183">
        <v>1.33</v>
      </c>
      <c r="S19" s="268" t="s">
        <v>3387</v>
      </c>
      <c r="T19" s="184">
        <v>20</v>
      </c>
      <c r="U19" s="186">
        <v>3.7593984962406015</v>
      </c>
      <c r="V19" s="187">
        <v>75.18796992481202</v>
      </c>
      <c r="W19" s="273" t="s">
        <v>3887</v>
      </c>
      <c r="X19" s="274" t="s">
        <v>3905</v>
      </c>
      <c r="Y19" s="274"/>
      <c r="Z19" s="267"/>
      <c r="AA19" s="184"/>
      <c r="AB19" s="183"/>
      <c r="AC19" s="268"/>
      <c r="AD19" s="184"/>
      <c r="AE19" s="186"/>
      <c r="AF19" s="187"/>
      <c r="AG19" s="273"/>
      <c r="AH19" s="273"/>
      <c r="AI19" s="274"/>
      <c r="AJ19" s="218">
        <v>151102317</v>
      </c>
      <c r="AK19" s="219" t="s">
        <v>2199</v>
      </c>
      <c r="AL19" s="220">
        <v>1</v>
      </c>
      <c r="AM19" s="185" t="s">
        <v>1899</v>
      </c>
      <c r="AN19" s="214">
        <v>27.09</v>
      </c>
      <c r="AO19" s="186">
        <v>5</v>
      </c>
      <c r="AP19" s="187">
        <v>135.45</v>
      </c>
      <c r="AQ19" s="215" t="s">
        <v>3901</v>
      </c>
      <c r="AR19" s="280" t="s">
        <v>1292</v>
      </c>
      <c r="AS19" s="280"/>
      <c r="AT19" s="183">
        <v>36994</v>
      </c>
      <c r="AU19" s="184" t="s">
        <v>581</v>
      </c>
      <c r="AV19" s="183">
        <v>1.33</v>
      </c>
      <c r="AW19" s="185" t="s">
        <v>3327</v>
      </c>
      <c r="AX19" s="184">
        <v>18.53</v>
      </c>
      <c r="AY19" s="186">
        <v>3.7593984962406015</v>
      </c>
      <c r="AZ19" s="187">
        <v>69.66165413533835</v>
      </c>
      <c r="BA19" s="207" t="s">
        <v>2695</v>
      </c>
      <c r="BB19" s="208" t="s">
        <v>2696</v>
      </c>
      <c r="BC19" s="208" t="s">
        <v>2883</v>
      </c>
    </row>
    <row r="20" spans="1:55" ht="25.5" customHeight="1">
      <c r="A20" s="115">
        <v>17</v>
      </c>
      <c r="B20" s="103" t="s">
        <v>4308</v>
      </c>
      <c r="C20" s="120">
        <v>1</v>
      </c>
      <c r="D20" s="120" t="s">
        <v>581</v>
      </c>
      <c r="E20" s="15">
        <v>5</v>
      </c>
      <c r="F20" s="183">
        <v>528</v>
      </c>
      <c r="G20" s="184">
        <v>1</v>
      </c>
      <c r="H20" s="183">
        <v>1</v>
      </c>
      <c r="I20" s="185" t="s">
        <v>3364</v>
      </c>
      <c r="J20" s="184">
        <v>29.4</v>
      </c>
      <c r="K20" s="186">
        <v>5</v>
      </c>
      <c r="L20" s="187">
        <v>147</v>
      </c>
      <c r="M20" s="207" t="s">
        <v>2378</v>
      </c>
      <c r="N20" s="217" t="s">
        <v>2399</v>
      </c>
      <c r="O20" s="217"/>
      <c r="P20" s="267" t="s">
        <v>775</v>
      </c>
      <c r="Q20" s="184" t="s">
        <v>3386</v>
      </c>
      <c r="R20" s="183">
        <v>1.33</v>
      </c>
      <c r="S20" s="268" t="s">
        <v>3387</v>
      </c>
      <c r="T20" s="184">
        <v>20</v>
      </c>
      <c r="U20" s="186">
        <v>3.7593984962406015</v>
      </c>
      <c r="V20" s="187">
        <v>75.18796992481202</v>
      </c>
      <c r="W20" s="273" t="s">
        <v>3887</v>
      </c>
      <c r="X20" s="274" t="s">
        <v>3905</v>
      </c>
      <c r="Y20" s="274"/>
      <c r="Z20" s="267"/>
      <c r="AA20" s="184"/>
      <c r="AB20" s="183"/>
      <c r="AC20" s="268"/>
      <c r="AD20" s="184"/>
      <c r="AE20" s="186"/>
      <c r="AF20" s="187"/>
      <c r="AG20" s="273"/>
      <c r="AH20" s="273"/>
      <c r="AI20" s="274"/>
      <c r="AJ20" s="218">
        <v>151102317</v>
      </c>
      <c r="AK20" s="219" t="s">
        <v>2199</v>
      </c>
      <c r="AL20" s="220">
        <v>1</v>
      </c>
      <c r="AM20" s="185" t="s">
        <v>1899</v>
      </c>
      <c r="AN20" s="214">
        <v>27.09</v>
      </c>
      <c r="AO20" s="186">
        <v>5</v>
      </c>
      <c r="AP20" s="187">
        <v>135.45</v>
      </c>
      <c r="AQ20" s="215" t="s">
        <v>3901</v>
      </c>
      <c r="AR20" s="280" t="s">
        <v>1292</v>
      </c>
      <c r="AS20" s="280"/>
      <c r="AT20" s="183">
        <v>12819</v>
      </c>
      <c r="AU20" s="184" t="s">
        <v>581</v>
      </c>
      <c r="AV20" s="183">
        <v>1.33</v>
      </c>
      <c r="AW20" s="185" t="s">
        <v>3327</v>
      </c>
      <c r="AX20" s="184">
        <v>18.53</v>
      </c>
      <c r="AY20" s="186">
        <v>3.7593984962406015</v>
      </c>
      <c r="AZ20" s="187">
        <v>69.66165413533835</v>
      </c>
      <c r="BA20" s="207" t="s">
        <v>2695</v>
      </c>
      <c r="BB20" s="208" t="s">
        <v>2696</v>
      </c>
      <c r="BC20" s="208"/>
    </row>
    <row r="21" spans="1:55" ht="25.5">
      <c r="A21" s="115">
        <v>18</v>
      </c>
      <c r="B21" s="103" t="s">
        <v>4309</v>
      </c>
      <c r="C21" s="120">
        <v>1</v>
      </c>
      <c r="D21" s="120" t="s">
        <v>581</v>
      </c>
      <c r="E21" s="15">
        <v>10</v>
      </c>
      <c r="F21" s="183">
        <v>540</v>
      </c>
      <c r="G21" s="184">
        <v>1</v>
      </c>
      <c r="H21" s="183">
        <v>1</v>
      </c>
      <c r="I21" s="185" t="s">
        <v>3364</v>
      </c>
      <c r="J21" s="184">
        <v>29.4442</v>
      </c>
      <c r="K21" s="186">
        <v>10</v>
      </c>
      <c r="L21" s="187">
        <v>294.442</v>
      </c>
      <c r="M21" s="207" t="s">
        <v>2378</v>
      </c>
      <c r="N21" s="217" t="s">
        <v>3542</v>
      </c>
      <c r="O21" s="217"/>
      <c r="P21" s="267" t="s">
        <v>776</v>
      </c>
      <c r="Q21" s="184" t="s">
        <v>3388</v>
      </c>
      <c r="R21" s="183">
        <v>0.8</v>
      </c>
      <c r="S21" s="268" t="s">
        <v>3389</v>
      </c>
      <c r="T21" s="184">
        <v>25.84</v>
      </c>
      <c r="U21" s="186">
        <v>12.5</v>
      </c>
      <c r="V21" s="187">
        <v>323</v>
      </c>
      <c r="W21" s="273" t="s">
        <v>3887</v>
      </c>
      <c r="X21" s="274" t="s">
        <v>3390</v>
      </c>
      <c r="Y21" s="274"/>
      <c r="Z21" s="267"/>
      <c r="AA21" s="184"/>
      <c r="AB21" s="183"/>
      <c r="AC21" s="268"/>
      <c r="AD21" s="184"/>
      <c r="AE21" s="186"/>
      <c r="AF21" s="187"/>
      <c r="AG21" s="273"/>
      <c r="AH21" s="273"/>
      <c r="AI21" s="274"/>
      <c r="AJ21" s="218">
        <v>151102260</v>
      </c>
      <c r="AK21" s="219" t="s">
        <v>2199</v>
      </c>
      <c r="AL21" s="220">
        <v>2</v>
      </c>
      <c r="AM21" s="185" t="s">
        <v>1899</v>
      </c>
      <c r="AN21" s="214">
        <v>47.4478</v>
      </c>
      <c r="AO21" s="186">
        <v>5</v>
      </c>
      <c r="AP21" s="187">
        <v>237.239</v>
      </c>
      <c r="AQ21" s="215" t="s">
        <v>1293</v>
      </c>
      <c r="AR21" s="280" t="s">
        <v>1294</v>
      </c>
      <c r="AS21" s="280"/>
      <c r="AT21" s="183">
        <v>63318</v>
      </c>
      <c r="AU21" s="183" t="s">
        <v>581</v>
      </c>
      <c r="AV21" s="183">
        <v>1</v>
      </c>
      <c r="AW21" s="185" t="s">
        <v>3327</v>
      </c>
      <c r="AX21" s="184">
        <v>56.251999999999995</v>
      </c>
      <c r="AY21" s="186">
        <v>10</v>
      </c>
      <c r="AZ21" s="187">
        <v>562.52</v>
      </c>
      <c r="BA21" s="207" t="s">
        <v>3901</v>
      </c>
      <c r="BB21" s="208" t="s">
        <v>2697</v>
      </c>
      <c r="BC21" s="208"/>
    </row>
    <row r="22" spans="1:55" ht="25.5" customHeight="1">
      <c r="A22" s="115">
        <v>19</v>
      </c>
      <c r="B22" s="103" t="s">
        <v>4310</v>
      </c>
      <c r="C22" s="120">
        <v>1</v>
      </c>
      <c r="D22" s="120" t="s">
        <v>581</v>
      </c>
      <c r="E22" s="15">
        <v>15</v>
      </c>
      <c r="F22" s="183">
        <v>650</v>
      </c>
      <c r="G22" s="184">
        <v>1</v>
      </c>
      <c r="H22" s="183">
        <v>1</v>
      </c>
      <c r="I22" s="185" t="s">
        <v>3364</v>
      </c>
      <c r="J22" s="184">
        <v>26.7602</v>
      </c>
      <c r="K22" s="186">
        <v>15</v>
      </c>
      <c r="L22" s="187">
        <v>401.403</v>
      </c>
      <c r="M22" s="207" t="s">
        <v>2378</v>
      </c>
      <c r="N22" s="217" t="s">
        <v>3543</v>
      </c>
      <c r="O22" s="217"/>
      <c r="P22" s="267" t="s">
        <v>777</v>
      </c>
      <c r="Q22" s="184" t="s">
        <v>3388</v>
      </c>
      <c r="R22" s="183">
        <v>0.8</v>
      </c>
      <c r="S22" s="268" t="s">
        <v>3389</v>
      </c>
      <c r="T22" s="184">
        <v>25.84</v>
      </c>
      <c r="U22" s="186">
        <v>18.75</v>
      </c>
      <c r="V22" s="187">
        <v>484.5</v>
      </c>
      <c r="W22" s="273" t="s">
        <v>3887</v>
      </c>
      <c r="X22" s="274" t="s">
        <v>3390</v>
      </c>
      <c r="Y22" s="274"/>
      <c r="Z22" s="267"/>
      <c r="AA22" s="184"/>
      <c r="AB22" s="183"/>
      <c r="AC22" s="268"/>
      <c r="AD22" s="184"/>
      <c r="AE22" s="186"/>
      <c r="AF22" s="187"/>
      <c r="AG22" s="273"/>
      <c r="AH22" s="273"/>
      <c r="AI22" s="274"/>
      <c r="AJ22" s="218">
        <v>151102260</v>
      </c>
      <c r="AK22" s="219" t="s">
        <v>2199</v>
      </c>
      <c r="AL22" s="220">
        <v>2</v>
      </c>
      <c r="AM22" s="185" t="s">
        <v>1899</v>
      </c>
      <c r="AN22" s="214">
        <v>47.4478</v>
      </c>
      <c r="AO22" s="186">
        <v>7.5</v>
      </c>
      <c r="AP22" s="187">
        <v>355.8585</v>
      </c>
      <c r="AQ22" s="215" t="s">
        <v>1293</v>
      </c>
      <c r="AR22" s="280" t="s">
        <v>1294</v>
      </c>
      <c r="AS22" s="280"/>
      <c r="AT22" s="183">
        <v>40999</v>
      </c>
      <c r="AU22" s="183" t="s">
        <v>581</v>
      </c>
      <c r="AV22" s="183">
        <v>1</v>
      </c>
      <c r="AW22" s="185" t="s">
        <v>3327</v>
      </c>
      <c r="AX22" s="184">
        <v>56.251999999999995</v>
      </c>
      <c r="AY22" s="186">
        <v>15</v>
      </c>
      <c r="AZ22" s="187">
        <v>843.78</v>
      </c>
      <c r="BA22" s="207" t="s">
        <v>3901</v>
      </c>
      <c r="BB22" s="208" t="s">
        <v>2697</v>
      </c>
      <c r="BC22" s="208"/>
    </row>
    <row r="23" spans="1:55" ht="25.5">
      <c r="A23" s="115">
        <v>20</v>
      </c>
      <c r="B23" s="103" t="s">
        <v>1447</v>
      </c>
      <c r="C23" s="103">
        <v>1</v>
      </c>
      <c r="D23" s="103" t="s">
        <v>581</v>
      </c>
      <c r="E23" s="15">
        <v>25</v>
      </c>
      <c r="F23" s="183">
        <v>318</v>
      </c>
      <c r="G23" s="184">
        <v>1</v>
      </c>
      <c r="H23" s="183">
        <v>1</v>
      </c>
      <c r="I23" s="185" t="s">
        <v>3364</v>
      </c>
      <c r="J23" s="184">
        <v>3.1225</v>
      </c>
      <c r="K23" s="186">
        <v>25</v>
      </c>
      <c r="L23" s="187">
        <v>78.0625</v>
      </c>
      <c r="M23" s="207" t="s">
        <v>2400</v>
      </c>
      <c r="N23" s="217" t="s">
        <v>2401</v>
      </c>
      <c r="O23" s="217"/>
      <c r="P23" s="267">
        <v>100</v>
      </c>
      <c r="Q23" s="184" t="s">
        <v>3391</v>
      </c>
      <c r="R23" s="183">
        <v>1</v>
      </c>
      <c r="S23" s="268" t="s">
        <v>3392</v>
      </c>
      <c r="T23" s="184">
        <v>2.66</v>
      </c>
      <c r="U23" s="186">
        <v>25</v>
      </c>
      <c r="V23" s="187">
        <v>66.5</v>
      </c>
      <c r="W23" s="273" t="s">
        <v>3906</v>
      </c>
      <c r="X23" s="274" t="s">
        <v>3907</v>
      </c>
      <c r="Y23" s="274"/>
      <c r="Z23" s="267"/>
      <c r="AA23" s="184"/>
      <c r="AB23" s="183"/>
      <c r="AC23" s="268"/>
      <c r="AD23" s="184"/>
      <c r="AE23" s="186"/>
      <c r="AF23" s="187"/>
      <c r="AG23" s="273"/>
      <c r="AH23" s="273"/>
      <c r="AI23" s="274"/>
      <c r="AJ23" s="218">
        <v>250117316</v>
      </c>
      <c r="AK23" s="219" t="s">
        <v>535</v>
      </c>
      <c r="AL23" s="220">
        <v>1</v>
      </c>
      <c r="AM23" s="185" t="s">
        <v>374</v>
      </c>
      <c r="AN23" s="214">
        <v>2.9222</v>
      </c>
      <c r="AO23" s="186">
        <v>25</v>
      </c>
      <c r="AP23" s="187">
        <v>73.055</v>
      </c>
      <c r="AQ23" s="215" t="s">
        <v>3906</v>
      </c>
      <c r="AR23" s="280" t="s">
        <v>1295</v>
      </c>
      <c r="AS23" s="280"/>
      <c r="AT23" s="183">
        <v>16857</v>
      </c>
      <c r="AU23" s="183" t="s">
        <v>581</v>
      </c>
      <c r="AV23" s="183">
        <v>1</v>
      </c>
      <c r="AW23" s="185" t="s">
        <v>3327</v>
      </c>
      <c r="AX23" s="184">
        <v>3.1159999999999997</v>
      </c>
      <c r="AY23" s="186">
        <v>25</v>
      </c>
      <c r="AZ23" s="187">
        <v>77.9</v>
      </c>
      <c r="BA23" s="207" t="s">
        <v>2695</v>
      </c>
      <c r="BB23" s="208" t="s">
        <v>2698</v>
      </c>
      <c r="BC23" s="208"/>
    </row>
    <row r="24" spans="1:55" ht="25.5" customHeight="1">
      <c r="A24" s="115">
        <v>21</v>
      </c>
      <c r="B24" s="120" t="s">
        <v>4204</v>
      </c>
      <c r="C24" s="103">
        <v>1</v>
      </c>
      <c r="D24" s="103" t="s">
        <v>581</v>
      </c>
      <c r="E24" s="15">
        <v>20</v>
      </c>
      <c r="F24" s="183">
        <v>448</v>
      </c>
      <c r="G24" s="184">
        <v>1</v>
      </c>
      <c r="H24" s="183">
        <v>1</v>
      </c>
      <c r="I24" s="185" t="s">
        <v>3364</v>
      </c>
      <c r="J24" s="184">
        <v>9.6336</v>
      </c>
      <c r="K24" s="186">
        <v>20</v>
      </c>
      <c r="L24" s="187">
        <v>192.672</v>
      </c>
      <c r="M24" s="207" t="s">
        <v>2400</v>
      </c>
      <c r="N24" s="217" t="s">
        <v>2402</v>
      </c>
      <c r="O24" s="217"/>
      <c r="P24" s="267">
        <v>101</v>
      </c>
      <c r="Q24" s="184" t="s">
        <v>3393</v>
      </c>
      <c r="R24" s="183">
        <v>0.83</v>
      </c>
      <c r="S24" s="268" t="s">
        <v>3394</v>
      </c>
      <c r="T24" s="184">
        <v>4.214</v>
      </c>
      <c r="U24" s="186">
        <v>24.096385542168676</v>
      </c>
      <c r="V24" s="187">
        <v>101.54216867469881</v>
      </c>
      <c r="W24" s="273" t="s">
        <v>3906</v>
      </c>
      <c r="X24" s="274" t="s">
        <v>3908</v>
      </c>
      <c r="Y24" s="274"/>
      <c r="Z24" s="267"/>
      <c r="AA24" s="184"/>
      <c r="AB24" s="183"/>
      <c r="AC24" s="268"/>
      <c r="AD24" s="184"/>
      <c r="AE24" s="186"/>
      <c r="AF24" s="187"/>
      <c r="AG24" s="273"/>
      <c r="AH24" s="273"/>
      <c r="AI24" s="274"/>
      <c r="AJ24" s="218">
        <v>150167245</v>
      </c>
      <c r="AK24" s="219" t="s">
        <v>535</v>
      </c>
      <c r="AL24" s="220">
        <v>1</v>
      </c>
      <c r="AM24" s="185" t="s">
        <v>374</v>
      </c>
      <c r="AN24" s="214">
        <v>3.8994</v>
      </c>
      <c r="AO24" s="186">
        <v>20</v>
      </c>
      <c r="AP24" s="187">
        <v>77.988</v>
      </c>
      <c r="AQ24" s="215" t="s">
        <v>2648</v>
      </c>
      <c r="AR24" s="280" t="s">
        <v>1296</v>
      </c>
      <c r="AS24" s="280"/>
      <c r="AT24" s="183">
        <v>94725</v>
      </c>
      <c r="AU24" s="183" t="s">
        <v>581</v>
      </c>
      <c r="AV24" s="183">
        <v>1</v>
      </c>
      <c r="AW24" s="185" t="s">
        <v>3327</v>
      </c>
      <c r="AX24" s="184">
        <v>4.9364</v>
      </c>
      <c r="AY24" s="186">
        <v>20</v>
      </c>
      <c r="AZ24" s="187">
        <v>98.728</v>
      </c>
      <c r="BA24" s="207" t="s">
        <v>2695</v>
      </c>
      <c r="BB24" s="208" t="s">
        <v>4204</v>
      </c>
      <c r="BC24" s="208"/>
    </row>
    <row r="25" spans="1:55" ht="24">
      <c r="A25" s="115">
        <v>22</v>
      </c>
      <c r="B25" s="103" t="s">
        <v>4320</v>
      </c>
      <c r="C25" s="120">
        <v>10</v>
      </c>
      <c r="D25" s="120" t="s">
        <v>617</v>
      </c>
      <c r="E25" s="15">
        <v>3</v>
      </c>
      <c r="F25" s="183">
        <v>295</v>
      </c>
      <c r="G25" s="184">
        <v>1</v>
      </c>
      <c r="H25" s="183">
        <v>1</v>
      </c>
      <c r="I25" s="185" t="s">
        <v>3133</v>
      </c>
      <c r="J25" s="184">
        <v>13.923</v>
      </c>
      <c r="K25" s="186">
        <v>3</v>
      </c>
      <c r="L25" s="187">
        <v>41.769</v>
      </c>
      <c r="M25" s="207" t="s">
        <v>2403</v>
      </c>
      <c r="N25" s="217" t="s">
        <v>2404</v>
      </c>
      <c r="O25" s="217"/>
      <c r="P25" s="267" t="s">
        <v>778</v>
      </c>
      <c r="Q25" s="184" t="s">
        <v>617</v>
      </c>
      <c r="R25" s="183">
        <v>1</v>
      </c>
      <c r="S25" s="268" t="s">
        <v>3156</v>
      </c>
      <c r="T25" s="184">
        <v>9.97</v>
      </c>
      <c r="U25" s="186">
        <v>3</v>
      </c>
      <c r="V25" s="187">
        <v>29.91</v>
      </c>
      <c r="W25" s="273" t="s">
        <v>3909</v>
      </c>
      <c r="X25" s="274" t="s">
        <v>3910</v>
      </c>
      <c r="Y25" s="274"/>
      <c r="Z25" s="267"/>
      <c r="AA25" s="184"/>
      <c r="AB25" s="183"/>
      <c r="AC25" s="268"/>
      <c r="AD25" s="184"/>
      <c r="AE25" s="186"/>
      <c r="AF25" s="187"/>
      <c r="AG25" s="273"/>
      <c r="AH25" s="273"/>
      <c r="AI25" s="274"/>
      <c r="AJ25" s="218">
        <v>150167024</v>
      </c>
      <c r="AK25" s="219" t="s">
        <v>536</v>
      </c>
      <c r="AL25" s="220">
        <v>1</v>
      </c>
      <c r="AM25" s="185" t="s">
        <v>1289</v>
      </c>
      <c r="AN25" s="214">
        <v>13.0168</v>
      </c>
      <c r="AO25" s="186">
        <v>3</v>
      </c>
      <c r="AP25" s="187">
        <v>39.050399999999996</v>
      </c>
      <c r="AQ25" s="215" t="s">
        <v>3909</v>
      </c>
      <c r="AR25" s="280" t="s">
        <v>1297</v>
      </c>
      <c r="AS25" s="280"/>
      <c r="AT25" s="183">
        <v>62908</v>
      </c>
      <c r="AU25" s="183" t="s">
        <v>617</v>
      </c>
      <c r="AV25" s="183">
        <v>1</v>
      </c>
      <c r="AW25" s="185" t="s">
        <v>3156</v>
      </c>
      <c r="AX25" s="184">
        <v>17.826700000000002</v>
      </c>
      <c r="AY25" s="186">
        <v>3</v>
      </c>
      <c r="AZ25" s="187">
        <v>53.48010000000001</v>
      </c>
      <c r="BA25" s="207" t="s">
        <v>3909</v>
      </c>
      <c r="BB25" s="208" t="s">
        <v>2699</v>
      </c>
      <c r="BC25" s="208"/>
    </row>
    <row r="26" spans="1:55" ht="36">
      <c r="A26" s="115">
        <v>23</v>
      </c>
      <c r="B26" s="103" t="s">
        <v>1505</v>
      </c>
      <c r="C26" s="120">
        <v>1</v>
      </c>
      <c r="D26" s="120" t="s">
        <v>581</v>
      </c>
      <c r="E26" s="15">
        <v>36</v>
      </c>
      <c r="F26" s="183">
        <v>651</v>
      </c>
      <c r="G26" s="184">
        <v>1</v>
      </c>
      <c r="H26" s="183">
        <v>1</v>
      </c>
      <c r="I26" s="185" t="s">
        <v>3364</v>
      </c>
      <c r="J26" s="184">
        <v>4.568</v>
      </c>
      <c r="K26" s="186">
        <v>36</v>
      </c>
      <c r="L26" s="187">
        <v>164.44799999999998</v>
      </c>
      <c r="M26" s="207" t="s">
        <v>2378</v>
      </c>
      <c r="N26" s="217" t="s">
        <v>2405</v>
      </c>
      <c r="O26" s="217"/>
      <c r="P26" s="267" t="s">
        <v>779</v>
      </c>
      <c r="Q26" s="184" t="s">
        <v>3856</v>
      </c>
      <c r="R26" s="183">
        <v>1</v>
      </c>
      <c r="S26" s="268" t="s">
        <v>3395</v>
      </c>
      <c r="T26" s="184">
        <v>5.29</v>
      </c>
      <c r="U26" s="186">
        <v>36</v>
      </c>
      <c r="V26" s="187">
        <v>190.44</v>
      </c>
      <c r="W26" s="275" t="s">
        <v>3901</v>
      </c>
      <c r="X26" s="274" t="s">
        <v>3911</v>
      </c>
      <c r="Y26" s="274"/>
      <c r="Z26" s="267"/>
      <c r="AA26" s="184"/>
      <c r="AB26" s="183"/>
      <c r="AC26" s="268"/>
      <c r="AD26" s="184"/>
      <c r="AE26" s="186"/>
      <c r="AF26" s="187"/>
      <c r="AG26" s="275"/>
      <c r="AH26" s="275"/>
      <c r="AI26" s="274"/>
      <c r="AJ26" s="218">
        <v>151101973</v>
      </c>
      <c r="AK26" s="219" t="s">
        <v>2199</v>
      </c>
      <c r="AL26" s="220">
        <v>5.9988</v>
      </c>
      <c r="AM26" s="185" t="s">
        <v>1899</v>
      </c>
      <c r="AN26" s="214">
        <v>26.4373</v>
      </c>
      <c r="AO26" s="186">
        <v>6.00120024004801</v>
      </c>
      <c r="AP26" s="187">
        <v>158.65553110622125</v>
      </c>
      <c r="AQ26" s="215" t="s">
        <v>1293</v>
      </c>
      <c r="AR26" s="280" t="s">
        <v>1298</v>
      </c>
      <c r="AS26" s="280"/>
      <c r="AT26" s="183">
        <v>94108</v>
      </c>
      <c r="AU26" s="183" t="s">
        <v>581</v>
      </c>
      <c r="AV26" s="183">
        <v>1</v>
      </c>
      <c r="AW26" s="185" t="s">
        <v>3327</v>
      </c>
      <c r="AX26" s="184">
        <v>5.875</v>
      </c>
      <c r="AY26" s="186">
        <v>36</v>
      </c>
      <c r="AZ26" s="187">
        <v>211.5</v>
      </c>
      <c r="BA26" s="207" t="s">
        <v>2700</v>
      </c>
      <c r="BB26" s="208" t="s">
        <v>2701</v>
      </c>
      <c r="BC26" s="208"/>
    </row>
    <row r="27" spans="1:55" ht="24">
      <c r="A27" s="115">
        <v>24</v>
      </c>
      <c r="B27" s="103" t="s">
        <v>1722</v>
      </c>
      <c r="C27" s="120">
        <v>1</v>
      </c>
      <c r="D27" s="120" t="s">
        <v>581</v>
      </c>
      <c r="E27" s="15">
        <v>50</v>
      </c>
      <c r="F27" s="183">
        <v>2039</v>
      </c>
      <c r="G27" s="184">
        <v>1</v>
      </c>
      <c r="H27" s="183">
        <v>1</v>
      </c>
      <c r="I27" s="185" t="s">
        <v>3364</v>
      </c>
      <c r="J27" s="184">
        <v>9.8323</v>
      </c>
      <c r="K27" s="186">
        <v>50</v>
      </c>
      <c r="L27" s="187">
        <v>491.615</v>
      </c>
      <c r="M27" s="207" t="s">
        <v>2403</v>
      </c>
      <c r="N27" s="217" t="s">
        <v>2406</v>
      </c>
      <c r="O27" s="217"/>
      <c r="P27" s="267" t="s">
        <v>780</v>
      </c>
      <c r="Q27" s="184" t="s">
        <v>581</v>
      </c>
      <c r="R27" s="183">
        <v>1</v>
      </c>
      <c r="S27" s="268" t="s">
        <v>3327</v>
      </c>
      <c r="T27" s="184">
        <v>9.41</v>
      </c>
      <c r="U27" s="186">
        <v>50</v>
      </c>
      <c r="V27" s="187">
        <v>470.5</v>
      </c>
      <c r="W27" s="273" t="s">
        <v>3909</v>
      </c>
      <c r="X27" s="274" t="s">
        <v>3912</v>
      </c>
      <c r="Y27" s="274"/>
      <c r="Z27" s="267"/>
      <c r="AA27" s="184"/>
      <c r="AB27" s="183"/>
      <c r="AC27" s="268"/>
      <c r="AD27" s="184"/>
      <c r="AE27" s="186"/>
      <c r="AF27" s="187"/>
      <c r="AG27" s="273"/>
      <c r="AH27" s="273"/>
      <c r="AI27" s="274"/>
      <c r="AJ27" s="218">
        <v>150165625</v>
      </c>
      <c r="AK27" s="219" t="s">
        <v>2199</v>
      </c>
      <c r="AL27" s="220">
        <v>1</v>
      </c>
      <c r="AM27" s="185" t="s">
        <v>1899</v>
      </c>
      <c r="AN27" s="214">
        <v>10.668</v>
      </c>
      <c r="AO27" s="186">
        <v>50</v>
      </c>
      <c r="AP27" s="187">
        <v>533.4</v>
      </c>
      <c r="AQ27" s="215" t="s">
        <v>3909</v>
      </c>
      <c r="AR27" s="280" t="s">
        <v>1299</v>
      </c>
      <c r="AS27" s="280"/>
      <c r="AT27" s="183">
        <v>95886</v>
      </c>
      <c r="AU27" s="183" t="s">
        <v>581</v>
      </c>
      <c r="AV27" s="183">
        <v>1</v>
      </c>
      <c r="AW27" s="185" t="s">
        <v>3327</v>
      </c>
      <c r="AX27" s="184">
        <v>10.209500000000002</v>
      </c>
      <c r="AY27" s="186">
        <v>50</v>
      </c>
      <c r="AZ27" s="187">
        <v>510.475</v>
      </c>
      <c r="BA27" s="207" t="s">
        <v>2702</v>
      </c>
      <c r="BB27" s="208" t="s">
        <v>2679</v>
      </c>
      <c r="BC27" s="208"/>
    </row>
    <row r="28" spans="1:55" ht="24" customHeight="1">
      <c r="A28" s="115">
        <v>25</v>
      </c>
      <c r="B28" s="120" t="s">
        <v>4205</v>
      </c>
      <c r="C28" s="120">
        <v>6</v>
      </c>
      <c r="D28" s="120" t="s">
        <v>617</v>
      </c>
      <c r="E28" s="15">
        <v>20</v>
      </c>
      <c r="F28" s="183">
        <v>19485</v>
      </c>
      <c r="G28" s="184">
        <v>1</v>
      </c>
      <c r="H28" s="183">
        <v>1</v>
      </c>
      <c r="I28" s="185" t="s">
        <v>3133</v>
      </c>
      <c r="J28" s="184">
        <v>7.7614</v>
      </c>
      <c r="K28" s="186">
        <v>20</v>
      </c>
      <c r="L28" s="187">
        <v>155.228</v>
      </c>
      <c r="M28" s="207" t="s">
        <v>2380</v>
      </c>
      <c r="N28" s="217" t="s">
        <v>2407</v>
      </c>
      <c r="O28" s="217"/>
      <c r="P28" s="267" t="s">
        <v>3396</v>
      </c>
      <c r="Q28" s="184" t="s">
        <v>3856</v>
      </c>
      <c r="R28" s="183">
        <v>1</v>
      </c>
      <c r="S28" s="268" t="s">
        <v>3397</v>
      </c>
      <c r="T28" s="184">
        <v>10.83</v>
      </c>
      <c r="U28" s="186">
        <v>20</v>
      </c>
      <c r="V28" s="187">
        <v>216.6</v>
      </c>
      <c r="W28" s="273" t="s">
        <v>3913</v>
      </c>
      <c r="X28" s="274" t="s">
        <v>3914</v>
      </c>
      <c r="Y28" s="274"/>
      <c r="Z28" s="267"/>
      <c r="AA28" s="184"/>
      <c r="AB28" s="183"/>
      <c r="AC28" s="268"/>
      <c r="AD28" s="184"/>
      <c r="AE28" s="186"/>
      <c r="AF28" s="187"/>
      <c r="AG28" s="273"/>
      <c r="AH28" s="273"/>
      <c r="AI28" s="274"/>
      <c r="AJ28" s="218">
        <v>150197446</v>
      </c>
      <c r="AK28" s="219" t="s">
        <v>2199</v>
      </c>
      <c r="AL28" s="220">
        <v>1</v>
      </c>
      <c r="AM28" s="185" t="s">
        <v>1300</v>
      </c>
      <c r="AN28" s="214">
        <v>10.7223</v>
      </c>
      <c r="AO28" s="186">
        <v>20</v>
      </c>
      <c r="AP28" s="187">
        <v>214.44600000000003</v>
      </c>
      <c r="AQ28" s="215" t="s">
        <v>4424</v>
      </c>
      <c r="AR28" s="280" t="s">
        <v>1301</v>
      </c>
      <c r="AS28" s="280"/>
      <c r="AT28" s="183">
        <v>31324</v>
      </c>
      <c r="AU28" s="183" t="s">
        <v>617</v>
      </c>
      <c r="AV28" s="183">
        <v>1</v>
      </c>
      <c r="AW28" s="185" t="s">
        <v>3156</v>
      </c>
      <c r="AX28" s="184">
        <v>7.336</v>
      </c>
      <c r="AY28" s="186">
        <v>20</v>
      </c>
      <c r="AZ28" s="187">
        <v>146.72</v>
      </c>
      <c r="BA28" s="207" t="s">
        <v>3909</v>
      </c>
      <c r="BB28" s="208" t="s">
        <v>4205</v>
      </c>
      <c r="BC28" s="208"/>
    </row>
    <row r="29" spans="1:55" ht="24">
      <c r="A29" s="115">
        <v>26</v>
      </c>
      <c r="B29" s="120" t="s">
        <v>713</v>
      </c>
      <c r="C29" s="120">
        <v>4</v>
      </c>
      <c r="D29" s="120" t="s">
        <v>617</v>
      </c>
      <c r="E29" s="15">
        <v>20</v>
      </c>
      <c r="F29" s="183">
        <v>18519</v>
      </c>
      <c r="G29" s="184">
        <v>1</v>
      </c>
      <c r="H29" s="183">
        <v>1</v>
      </c>
      <c r="I29" s="185" t="s">
        <v>3133</v>
      </c>
      <c r="J29" s="184">
        <v>7.7967</v>
      </c>
      <c r="K29" s="186">
        <v>20</v>
      </c>
      <c r="L29" s="187">
        <v>155.934</v>
      </c>
      <c r="M29" s="207" t="s">
        <v>2380</v>
      </c>
      <c r="N29" s="217" t="s">
        <v>3544</v>
      </c>
      <c r="O29" s="217"/>
      <c r="P29" s="267" t="s">
        <v>781</v>
      </c>
      <c r="Q29" s="184" t="s">
        <v>3856</v>
      </c>
      <c r="R29" s="183">
        <v>1.5</v>
      </c>
      <c r="S29" s="268" t="s">
        <v>3397</v>
      </c>
      <c r="T29" s="184">
        <v>10.83</v>
      </c>
      <c r="U29" s="186">
        <v>13.333333333333334</v>
      </c>
      <c r="V29" s="187">
        <v>144.4</v>
      </c>
      <c r="W29" s="273" t="s">
        <v>3913</v>
      </c>
      <c r="X29" s="274" t="s">
        <v>3914</v>
      </c>
      <c r="Y29" s="274"/>
      <c r="Z29" s="267"/>
      <c r="AA29" s="184"/>
      <c r="AB29" s="183"/>
      <c r="AC29" s="268"/>
      <c r="AD29" s="184"/>
      <c r="AE29" s="186"/>
      <c r="AF29" s="187"/>
      <c r="AG29" s="273"/>
      <c r="AH29" s="273"/>
      <c r="AI29" s="274"/>
      <c r="AJ29" s="218">
        <v>150176805</v>
      </c>
      <c r="AK29" s="219" t="s">
        <v>536</v>
      </c>
      <c r="AL29" s="220">
        <v>1</v>
      </c>
      <c r="AM29" s="185" t="s">
        <v>1289</v>
      </c>
      <c r="AN29" s="214">
        <v>17.4161</v>
      </c>
      <c r="AO29" s="186">
        <v>20</v>
      </c>
      <c r="AP29" s="187">
        <v>348.322</v>
      </c>
      <c r="AQ29" s="215" t="s">
        <v>3890</v>
      </c>
      <c r="AR29" s="280" t="s">
        <v>1302</v>
      </c>
      <c r="AS29" s="280"/>
      <c r="AT29" s="183">
        <v>11076</v>
      </c>
      <c r="AU29" s="183" t="s">
        <v>617</v>
      </c>
      <c r="AV29" s="183">
        <v>1</v>
      </c>
      <c r="AW29" s="185" t="s">
        <v>3156</v>
      </c>
      <c r="AX29" s="184">
        <v>7.336</v>
      </c>
      <c r="AY29" s="186">
        <v>20</v>
      </c>
      <c r="AZ29" s="187">
        <v>146.72</v>
      </c>
      <c r="BA29" s="207" t="s">
        <v>3909</v>
      </c>
      <c r="BB29" s="208" t="s">
        <v>713</v>
      </c>
      <c r="BC29" s="208"/>
    </row>
    <row r="30" spans="1:55" ht="25.5" customHeight="1">
      <c r="A30" s="115">
        <v>27</v>
      </c>
      <c r="B30" s="120" t="s">
        <v>620</v>
      </c>
      <c r="C30" s="120">
        <v>100</v>
      </c>
      <c r="D30" s="120" t="s">
        <v>617</v>
      </c>
      <c r="E30" s="15">
        <v>10</v>
      </c>
      <c r="F30" s="183">
        <v>2315</v>
      </c>
      <c r="G30" s="184">
        <v>1</v>
      </c>
      <c r="H30" s="183">
        <v>1</v>
      </c>
      <c r="I30" s="185" t="s">
        <v>3133</v>
      </c>
      <c r="J30" s="184">
        <v>5.2417</v>
      </c>
      <c r="K30" s="186">
        <v>10</v>
      </c>
      <c r="L30" s="187">
        <v>52.417</v>
      </c>
      <c r="M30" s="207" t="s">
        <v>2408</v>
      </c>
      <c r="N30" s="217" t="s">
        <v>2409</v>
      </c>
      <c r="O30" s="217"/>
      <c r="P30" s="267">
        <v>7139</v>
      </c>
      <c r="Q30" s="184" t="s">
        <v>617</v>
      </c>
      <c r="R30" s="183">
        <v>1</v>
      </c>
      <c r="S30" s="268" t="s">
        <v>3156</v>
      </c>
      <c r="T30" s="184">
        <v>5.51</v>
      </c>
      <c r="U30" s="186">
        <v>10</v>
      </c>
      <c r="V30" s="187">
        <v>55.1</v>
      </c>
      <c r="W30" s="273" t="s">
        <v>3915</v>
      </c>
      <c r="X30" s="274" t="s">
        <v>3916</v>
      </c>
      <c r="Y30" s="274"/>
      <c r="Z30" s="267"/>
      <c r="AA30" s="184"/>
      <c r="AB30" s="183"/>
      <c r="AC30" s="268"/>
      <c r="AD30" s="184"/>
      <c r="AE30" s="186"/>
      <c r="AF30" s="187"/>
      <c r="AG30" s="273"/>
      <c r="AH30" s="273"/>
      <c r="AI30" s="274"/>
      <c r="AJ30" s="218">
        <v>110602498</v>
      </c>
      <c r="AK30" s="219" t="s">
        <v>535</v>
      </c>
      <c r="AL30" s="220">
        <v>2.5</v>
      </c>
      <c r="AM30" s="185" t="s">
        <v>1286</v>
      </c>
      <c r="AN30" s="214">
        <v>10.2468</v>
      </c>
      <c r="AO30" s="186">
        <v>4</v>
      </c>
      <c r="AP30" s="187">
        <v>40.9872</v>
      </c>
      <c r="AQ30" s="215" t="s">
        <v>2593</v>
      </c>
      <c r="AR30" s="280" t="s">
        <v>389</v>
      </c>
      <c r="AS30" s="280"/>
      <c r="AT30" s="183">
        <v>59027</v>
      </c>
      <c r="AU30" s="183" t="s">
        <v>617</v>
      </c>
      <c r="AV30" s="183">
        <v>1</v>
      </c>
      <c r="AW30" s="185" t="s">
        <v>3156</v>
      </c>
      <c r="AX30" s="184">
        <v>4.9496</v>
      </c>
      <c r="AY30" s="186">
        <v>10</v>
      </c>
      <c r="AZ30" s="187">
        <v>49.496</v>
      </c>
      <c r="BA30" s="207" t="s">
        <v>2181</v>
      </c>
      <c r="BB30" s="208" t="s">
        <v>620</v>
      </c>
      <c r="BC30" s="208"/>
    </row>
    <row r="31" spans="1:55" ht="25.5">
      <c r="A31" s="115">
        <v>28</v>
      </c>
      <c r="B31" s="120" t="s">
        <v>618</v>
      </c>
      <c r="C31" s="120">
        <v>100</v>
      </c>
      <c r="D31" s="120" t="s">
        <v>619</v>
      </c>
      <c r="E31" s="15">
        <v>90</v>
      </c>
      <c r="F31" s="183">
        <v>2019</v>
      </c>
      <c r="G31" s="184">
        <v>1</v>
      </c>
      <c r="H31" s="183">
        <v>1</v>
      </c>
      <c r="I31" s="185" t="s">
        <v>3545</v>
      </c>
      <c r="J31" s="184">
        <v>4.185</v>
      </c>
      <c r="K31" s="186">
        <v>90</v>
      </c>
      <c r="L31" s="187">
        <v>376.65</v>
      </c>
      <c r="M31" s="207" t="s">
        <v>2408</v>
      </c>
      <c r="N31" s="217" t="s">
        <v>2410</v>
      </c>
      <c r="O31" s="217"/>
      <c r="P31" s="267">
        <v>6596</v>
      </c>
      <c r="Q31" s="184" t="s">
        <v>617</v>
      </c>
      <c r="R31" s="183">
        <v>1</v>
      </c>
      <c r="S31" s="268" t="s">
        <v>3398</v>
      </c>
      <c r="T31" s="184">
        <v>4.87</v>
      </c>
      <c r="U31" s="186">
        <v>90</v>
      </c>
      <c r="V31" s="187">
        <v>438.3</v>
      </c>
      <c r="W31" s="273" t="s">
        <v>3915</v>
      </c>
      <c r="X31" s="274" t="s">
        <v>3917</v>
      </c>
      <c r="Y31" s="274"/>
      <c r="Z31" s="267"/>
      <c r="AA31" s="184"/>
      <c r="AB31" s="183"/>
      <c r="AC31" s="268"/>
      <c r="AD31" s="184"/>
      <c r="AE31" s="186"/>
      <c r="AF31" s="187"/>
      <c r="AG31" s="273"/>
      <c r="AH31" s="273"/>
      <c r="AI31" s="274"/>
      <c r="AJ31" s="218">
        <v>110603095</v>
      </c>
      <c r="AK31" s="219" t="s">
        <v>535</v>
      </c>
      <c r="AL31" s="220">
        <v>3.4002</v>
      </c>
      <c r="AM31" s="185" t="s">
        <v>1303</v>
      </c>
      <c r="AN31" s="214">
        <v>11.0065</v>
      </c>
      <c r="AO31" s="186">
        <v>26.469031233456857</v>
      </c>
      <c r="AP31" s="187">
        <v>291.33139227104294</v>
      </c>
      <c r="AQ31" s="215" t="s">
        <v>2593</v>
      </c>
      <c r="AR31" s="280" t="s">
        <v>386</v>
      </c>
      <c r="AS31" s="280"/>
      <c r="AT31" s="183">
        <v>47638</v>
      </c>
      <c r="AU31" s="183" t="s">
        <v>619</v>
      </c>
      <c r="AV31" s="183">
        <v>1</v>
      </c>
      <c r="AW31" s="185" t="s">
        <v>1051</v>
      </c>
      <c r="AX31" s="184">
        <v>4.186</v>
      </c>
      <c r="AY31" s="186">
        <v>90</v>
      </c>
      <c r="AZ31" s="187">
        <v>376.74</v>
      </c>
      <c r="BA31" s="207" t="s">
        <v>2181</v>
      </c>
      <c r="BB31" s="208" t="s">
        <v>618</v>
      </c>
      <c r="BC31" s="208"/>
    </row>
    <row r="32" spans="1:55" ht="24" customHeight="1">
      <c r="A32" s="115">
        <v>29</v>
      </c>
      <c r="B32" s="103" t="s">
        <v>1506</v>
      </c>
      <c r="C32" s="120">
        <v>1</v>
      </c>
      <c r="D32" s="103" t="s">
        <v>617</v>
      </c>
      <c r="E32" s="15">
        <v>12</v>
      </c>
      <c r="F32" s="183">
        <v>4211</v>
      </c>
      <c r="G32" s="184">
        <v>1</v>
      </c>
      <c r="H32" s="183">
        <v>0.8</v>
      </c>
      <c r="I32" s="185" t="s">
        <v>3133</v>
      </c>
      <c r="J32" s="184">
        <v>25.5217</v>
      </c>
      <c r="K32" s="186">
        <v>15</v>
      </c>
      <c r="L32" s="187">
        <f>J32*K32</f>
        <v>382.8255</v>
      </c>
      <c r="M32" s="207" t="s">
        <v>2411</v>
      </c>
      <c r="N32" s="217" t="s">
        <v>2412</v>
      </c>
      <c r="O32" s="217"/>
      <c r="P32" s="267">
        <v>8063</v>
      </c>
      <c r="Q32" s="184" t="s">
        <v>3399</v>
      </c>
      <c r="R32" s="183">
        <v>0.4</v>
      </c>
      <c r="S32" s="268" t="s">
        <v>3400</v>
      </c>
      <c r="T32" s="184">
        <v>27.7</v>
      </c>
      <c r="U32" s="186">
        <v>30</v>
      </c>
      <c r="V32" s="187">
        <v>831</v>
      </c>
      <c r="W32" s="273" t="s">
        <v>3918</v>
      </c>
      <c r="X32" s="274" t="s">
        <v>3919</v>
      </c>
      <c r="Y32" s="274"/>
      <c r="Z32" s="267"/>
      <c r="AA32" s="184"/>
      <c r="AB32" s="183"/>
      <c r="AC32" s="268"/>
      <c r="AD32" s="184"/>
      <c r="AE32" s="186"/>
      <c r="AF32" s="187"/>
      <c r="AG32" s="273"/>
      <c r="AH32" s="273"/>
      <c r="AI32" s="274"/>
      <c r="AJ32" s="218">
        <v>150168047</v>
      </c>
      <c r="AK32" s="219" t="s">
        <v>535</v>
      </c>
      <c r="AL32" s="220">
        <v>1</v>
      </c>
      <c r="AM32" s="185" t="s">
        <v>1286</v>
      </c>
      <c r="AN32" s="214">
        <v>24.21</v>
      </c>
      <c r="AO32" s="186">
        <v>12</v>
      </c>
      <c r="AP32" s="187">
        <v>290.52</v>
      </c>
      <c r="AQ32" s="215" t="s">
        <v>3918</v>
      </c>
      <c r="AR32" s="280" t="s">
        <v>1304</v>
      </c>
      <c r="AS32" s="280"/>
      <c r="AT32" s="183">
        <v>37380</v>
      </c>
      <c r="AU32" s="183" t="s">
        <v>617</v>
      </c>
      <c r="AV32" s="183">
        <v>1</v>
      </c>
      <c r="AW32" s="185" t="s">
        <v>3156</v>
      </c>
      <c r="AX32" s="184">
        <v>27.027</v>
      </c>
      <c r="AY32" s="186">
        <v>12</v>
      </c>
      <c r="AZ32" s="187">
        <v>324.324</v>
      </c>
      <c r="BA32" s="207" t="s">
        <v>2384</v>
      </c>
      <c r="BB32" s="208" t="s">
        <v>2703</v>
      </c>
      <c r="BC32" s="208"/>
    </row>
    <row r="33" spans="1:55" ht="12.75">
      <c r="A33" s="115">
        <v>30</v>
      </c>
      <c r="B33" s="103" t="s">
        <v>1723</v>
      </c>
      <c r="C33" s="120">
        <v>1</v>
      </c>
      <c r="D33" s="120" t="s">
        <v>613</v>
      </c>
      <c r="E33" s="15">
        <v>6</v>
      </c>
      <c r="F33" s="183">
        <v>4080</v>
      </c>
      <c r="G33" s="184">
        <v>1</v>
      </c>
      <c r="H33" s="183">
        <v>1</v>
      </c>
      <c r="I33" s="185" t="s">
        <v>3546</v>
      </c>
      <c r="J33" s="184">
        <v>24.8236</v>
      </c>
      <c r="K33" s="186">
        <v>6</v>
      </c>
      <c r="L33" s="187">
        <v>148.9416</v>
      </c>
      <c r="M33" s="207" t="s">
        <v>2413</v>
      </c>
      <c r="N33" s="217" t="s">
        <v>2414</v>
      </c>
      <c r="O33" s="217"/>
      <c r="P33" s="267">
        <v>6455</v>
      </c>
      <c r="Q33" s="184" t="s">
        <v>581</v>
      </c>
      <c r="R33" s="183">
        <v>1</v>
      </c>
      <c r="S33" s="268" t="s">
        <v>3401</v>
      </c>
      <c r="T33" s="184">
        <v>30.18</v>
      </c>
      <c r="U33" s="186">
        <v>6</v>
      </c>
      <c r="V33" s="187">
        <v>181.08</v>
      </c>
      <c r="W33" s="273" t="s">
        <v>3920</v>
      </c>
      <c r="X33" s="274" t="s">
        <v>3921</v>
      </c>
      <c r="Y33" s="274"/>
      <c r="Z33" s="267"/>
      <c r="AA33" s="184"/>
      <c r="AB33" s="183"/>
      <c r="AC33" s="268"/>
      <c r="AD33" s="184"/>
      <c r="AE33" s="186"/>
      <c r="AF33" s="187"/>
      <c r="AG33" s="273"/>
      <c r="AH33" s="273"/>
      <c r="AI33" s="274"/>
      <c r="AJ33" s="218">
        <v>250118126</v>
      </c>
      <c r="AK33" s="219" t="s">
        <v>2199</v>
      </c>
      <c r="AL33" s="220">
        <v>1</v>
      </c>
      <c r="AM33" s="185" t="s">
        <v>1305</v>
      </c>
      <c r="AN33" s="214">
        <v>19.9687</v>
      </c>
      <c r="AO33" s="186">
        <v>6</v>
      </c>
      <c r="AP33" s="187">
        <v>119.81219999999999</v>
      </c>
      <c r="AQ33" s="215" t="s">
        <v>3920</v>
      </c>
      <c r="AR33" s="280" t="s">
        <v>1306</v>
      </c>
      <c r="AS33" s="280"/>
      <c r="AT33" s="183">
        <v>99897</v>
      </c>
      <c r="AU33" s="183" t="s">
        <v>613</v>
      </c>
      <c r="AV33" s="183">
        <v>1</v>
      </c>
      <c r="AW33" s="185" t="s">
        <v>1052</v>
      </c>
      <c r="AX33" s="184">
        <v>25.1904</v>
      </c>
      <c r="AY33" s="186">
        <v>6</v>
      </c>
      <c r="AZ33" s="187">
        <v>151.1424</v>
      </c>
      <c r="BA33" s="207" t="s">
        <v>3920</v>
      </c>
      <c r="BB33" s="208" t="s">
        <v>2589</v>
      </c>
      <c r="BC33" s="208"/>
    </row>
    <row r="34" spans="1:55" ht="24" customHeight="1">
      <c r="A34" s="115">
        <v>31</v>
      </c>
      <c r="B34" s="103" t="s">
        <v>1507</v>
      </c>
      <c r="C34" s="120">
        <v>1</v>
      </c>
      <c r="D34" s="120" t="s">
        <v>581</v>
      </c>
      <c r="E34" s="15">
        <v>8</v>
      </c>
      <c r="F34" s="183">
        <v>4098</v>
      </c>
      <c r="G34" s="184">
        <v>1</v>
      </c>
      <c r="H34" s="183">
        <v>1</v>
      </c>
      <c r="I34" s="185" t="s">
        <v>3364</v>
      </c>
      <c r="J34" s="184">
        <v>16.7453</v>
      </c>
      <c r="K34" s="186">
        <v>8</v>
      </c>
      <c r="L34" s="187">
        <v>133.9624</v>
      </c>
      <c r="M34" s="207" t="s">
        <v>2415</v>
      </c>
      <c r="N34" s="217" t="s">
        <v>2416</v>
      </c>
      <c r="O34" s="217"/>
      <c r="P34" s="267">
        <v>6174</v>
      </c>
      <c r="Q34" s="184" t="s">
        <v>581</v>
      </c>
      <c r="R34" s="183">
        <v>1</v>
      </c>
      <c r="S34" s="268" t="s">
        <v>3327</v>
      </c>
      <c r="T34" s="184">
        <v>14.89</v>
      </c>
      <c r="U34" s="186">
        <v>8</v>
      </c>
      <c r="V34" s="187">
        <v>119.12</v>
      </c>
      <c r="W34" s="273" t="s">
        <v>3922</v>
      </c>
      <c r="X34" s="274" t="s">
        <v>3923</v>
      </c>
      <c r="Y34" s="274"/>
      <c r="Z34" s="267"/>
      <c r="AA34" s="184"/>
      <c r="AB34" s="183"/>
      <c r="AC34" s="268"/>
      <c r="AD34" s="184"/>
      <c r="AE34" s="186"/>
      <c r="AF34" s="187"/>
      <c r="AG34" s="273"/>
      <c r="AH34" s="273"/>
      <c r="AI34" s="274"/>
      <c r="AJ34" s="218">
        <v>150173393</v>
      </c>
      <c r="AK34" s="219" t="s">
        <v>2199</v>
      </c>
      <c r="AL34" s="220">
        <v>1</v>
      </c>
      <c r="AM34" s="185" t="s">
        <v>1899</v>
      </c>
      <c r="AN34" s="214">
        <v>14.6777</v>
      </c>
      <c r="AO34" s="186">
        <v>8</v>
      </c>
      <c r="AP34" s="187">
        <v>117.4216</v>
      </c>
      <c r="AQ34" s="215" t="s">
        <v>3922</v>
      </c>
      <c r="AR34" s="280" t="s">
        <v>1307</v>
      </c>
      <c r="AS34" s="280"/>
      <c r="AT34" s="183">
        <v>12593</v>
      </c>
      <c r="AU34" s="183" t="s">
        <v>581</v>
      </c>
      <c r="AV34" s="183">
        <v>1</v>
      </c>
      <c r="AW34" s="185" t="s">
        <v>3327</v>
      </c>
      <c r="AX34" s="184">
        <v>16.8018</v>
      </c>
      <c r="AY34" s="186">
        <v>8</v>
      </c>
      <c r="AZ34" s="187">
        <v>134.4144</v>
      </c>
      <c r="BA34" s="207" t="s">
        <v>2704</v>
      </c>
      <c r="BB34" s="208" t="s">
        <v>2705</v>
      </c>
      <c r="BC34" s="208"/>
    </row>
    <row r="35" spans="1:55" ht="25.5">
      <c r="A35" s="115">
        <v>32</v>
      </c>
      <c r="B35" s="103" t="s">
        <v>1724</v>
      </c>
      <c r="C35" s="120">
        <v>1</v>
      </c>
      <c r="D35" s="120" t="s">
        <v>581</v>
      </c>
      <c r="E35" s="15">
        <v>6</v>
      </c>
      <c r="F35" s="183">
        <v>4547</v>
      </c>
      <c r="G35" s="184">
        <v>1</v>
      </c>
      <c r="H35" s="183">
        <v>1</v>
      </c>
      <c r="I35" s="185" t="s">
        <v>3364</v>
      </c>
      <c r="J35" s="184">
        <v>12.2312</v>
      </c>
      <c r="K35" s="186">
        <v>6</v>
      </c>
      <c r="L35" s="187">
        <v>73.38719999999999</v>
      </c>
      <c r="M35" s="207" t="s">
        <v>2415</v>
      </c>
      <c r="N35" s="217" t="s">
        <v>2417</v>
      </c>
      <c r="O35" s="217"/>
      <c r="P35" s="267">
        <v>8238</v>
      </c>
      <c r="Q35" s="184" t="s">
        <v>581</v>
      </c>
      <c r="R35" s="183">
        <v>1</v>
      </c>
      <c r="S35" s="268" t="s">
        <v>3327</v>
      </c>
      <c r="T35" s="184">
        <v>11.55</v>
      </c>
      <c r="U35" s="186">
        <v>6</v>
      </c>
      <c r="V35" s="187">
        <v>69.3</v>
      </c>
      <c r="W35" s="273" t="s">
        <v>3922</v>
      </c>
      <c r="X35" s="274" t="s">
        <v>3924</v>
      </c>
      <c r="Y35" s="274"/>
      <c r="Z35" s="267"/>
      <c r="AA35" s="184"/>
      <c r="AB35" s="183"/>
      <c r="AC35" s="268"/>
      <c r="AD35" s="184"/>
      <c r="AE35" s="186"/>
      <c r="AF35" s="187"/>
      <c r="AG35" s="273"/>
      <c r="AH35" s="273"/>
      <c r="AI35" s="274"/>
      <c r="AJ35" s="218">
        <v>150173660</v>
      </c>
      <c r="AK35" s="219" t="s">
        <v>2199</v>
      </c>
      <c r="AL35" s="220">
        <v>1</v>
      </c>
      <c r="AM35" s="185" t="s">
        <v>1899</v>
      </c>
      <c r="AN35" s="214">
        <v>11.2109</v>
      </c>
      <c r="AO35" s="186">
        <v>6</v>
      </c>
      <c r="AP35" s="187">
        <v>67.2654</v>
      </c>
      <c r="AQ35" s="215" t="s">
        <v>3922</v>
      </c>
      <c r="AR35" s="280" t="s">
        <v>1308</v>
      </c>
      <c r="AS35" s="280"/>
      <c r="AT35" s="183">
        <v>49928</v>
      </c>
      <c r="AU35" s="183" t="s">
        <v>581</v>
      </c>
      <c r="AV35" s="183">
        <v>1</v>
      </c>
      <c r="AW35" s="185" t="s">
        <v>3327</v>
      </c>
      <c r="AX35" s="184">
        <v>12.2672</v>
      </c>
      <c r="AY35" s="186">
        <v>6</v>
      </c>
      <c r="AZ35" s="187">
        <v>73.6032</v>
      </c>
      <c r="BA35" s="207" t="s">
        <v>2704</v>
      </c>
      <c r="BB35" s="208" t="s">
        <v>2706</v>
      </c>
      <c r="BC35" s="208"/>
    </row>
    <row r="36" spans="1:55" ht="24" customHeight="1">
      <c r="A36" s="115">
        <v>33</v>
      </c>
      <c r="B36" s="103" t="s">
        <v>1508</v>
      </c>
      <c r="C36" s="120">
        <v>1</v>
      </c>
      <c r="D36" s="120" t="s">
        <v>615</v>
      </c>
      <c r="E36" s="15">
        <v>12</v>
      </c>
      <c r="F36" s="183">
        <v>4107</v>
      </c>
      <c r="G36" s="184">
        <v>1</v>
      </c>
      <c r="H36" s="183">
        <v>1</v>
      </c>
      <c r="I36" s="185" t="s">
        <v>3540</v>
      </c>
      <c r="J36" s="184">
        <v>15.4187</v>
      </c>
      <c r="K36" s="186">
        <v>12</v>
      </c>
      <c r="L36" s="187">
        <v>185.02439999999999</v>
      </c>
      <c r="M36" s="207" t="s">
        <v>2415</v>
      </c>
      <c r="N36" s="217" t="s">
        <v>2418</v>
      </c>
      <c r="O36" s="217"/>
      <c r="P36" s="267">
        <v>6053</v>
      </c>
      <c r="Q36" s="184" t="s">
        <v>581</v>
      </c>
      <c r="R36" s="183">
        <v>1.5</v>
      </c>
      <c r="S36" s="268" t="s">
        <v>3402</v>
      </c>
      <c r="T36" s="184">
        <v>19.82</v>
      </c>
      <c r="U36" s="186">
        <v>8</v>
      </c>
      <c r="V36" s="187">
        <v>158.56</v>
      </c>
      <c r="W36" s="273" t="s">
        <v>3922</v>
      </c>
      <c r="X36" s="274" t="s">
        <v>3403</v>
      </c>
      <c r="Y36" s="274"/>
      <c r="Z36" s="267"/>
      <c r="AA36" s="184"/>
      <c r="AB36" s="183"/>
      <c r="AC36" s="268"/>
      <c r="AD36" s="184"/>
      <c r="AE36" s="186"/>
      <c r="AF36" s="187"/>
      <c r="AG36" s="273"/>
      <c r="AH36" s="273"/>
      <c r="AI36" s="274"/>
      <c r="AJ36" s="218">
        <v>150198221</v>
      </c>
      <c r="AK36" s="219" t="s">
        <v>2199</v>
      </c>
      <c r="AL36" s="220">
        <v>1.49993</v>
      </c>
      <c r="AM36" s="185" t="s">
        <v>1276</v>
      </c>
      <c r="AN36" s="214">
        <v>15.01</v>
      </c>
      <c r="AO36" s="186">
        <v>8.00037335075637</v>
      </c>
      <c r="AP36" s="187">
        <v>120.0856039948531</v>
      </c>
      <c r="AQ36" s="215" t="s">
        <v>3922</v>
      </c>
      <c r="AR36" s="280" t="s">
        <v>1309</v>
      </c>
      <c r="AS36" s="280"/>
      <c r="AT36" s="183">
        <v>80507</v>
      </c>
      <c r="AU36" s="183" t="s">
        <v>615</v>
      </c>
      <c r="AV36" s="183">
        <v>1</v>
      </c>
      <c r="AW36" s="185" t="s">
        <v>1045</v>
      </c>
      <c r="AX36" s="184">
        <v>21.5906</v>
      </c>
      <c r="AY36" s="186">
        <v>12</v>
      </c>
      <c r="AZ36" s="187">
        <v>259.0872</v>
      </c>
      <c r="BA36" s="207" t="s">
        <v>2704</v>
      </c>
      <c r="BB36" s="208" t="s">
        <v>2707</v>
      </c>
      <c r="BC36" s="208"/>
    </row>
    <row r="37" spans="1:55" ht="12.75">
      <c r="A37" s="115">
        <v>34</v>
      </c>
      <c r="B37" s="120" t="s">
        <v>714</v>
      </c>
      <c r="C37" s="120">
        <v>1</v>
      </c>
      <c r="D37" s="120" t="s">
        <v>581</v>
      </c>
      <c r="E37" s="15">
        <v>3</v>
      </c>
      <c r="F37" s="183">
        <v>4130</v>
      </c>
      <c r="G37" s="184">
        <v>1</v>
      </c>
      <c r="H37" s="183">
        <v>1</v>
      </c>
      <c r="I37" s="185" t="s">
        <v>3364</v>
      </c>
      <c r="J37" s="184">
        <v>27.2834</v>
      </c>
      <c r="K37" s="186">
        <v>3</v>
      </c>
      <c r="L37" s="187">
        <v>81.8502</v>
      </c>
      <c r="M37" s="207" t="s">
        <v>2378</v>
      </c>
      <c r="N37" s="217" t="s">
        <v>2419</v>
      </c>
      <c r="O37" s="217"/>
      <c r="P37" s="267" t="s">
        <v>3404</v>
      </c>
      <c r="Q37" s="184" t="s">
        <v>581</v>
      </c>
      <c r="R37" s="183">
        <v>1</v>
      </c>
      <c r="S37" s="268" t="s">
        <v>3327</v>
      </c>
      <c r="T37" s="184">
        <v>33.05</v>
      </c>
      <c r="U37" s="186">
        <v>3</v>
      </c>
      <c r="V37" s="187">
        <v>99.15</v>
      </c>
      <c r="W37" s="273" t="s">
        <v>3901</v>
      </c>
      <c r="X37" s="274" t="s">
        <v>3405</v>
      </c>
      <c r="Y37" s="274"/>
      <c r="Z37" s="267"/>
      <c r="AA37" s="184"/>
      <c r="AB37" s="183"/>
      <c r="AC37" s="268"/>
      <c r="AD37" s="184"/>
      <c r="AE37" s="186"/>
      <c r="AF37" s="187"/>
      <c r="AG37" s="273"/>
      <c r="AH37" s="273"/>
      <c r="AI37" s="274"/>
      <c r="AJ37" s="218">
        <v>151100284</v>
      </c>
      <c r="AK37" s="219" t="s">
        <v>2199</v>
      </c>
      <c r="AL37" s="220">
        <v>1</v>
      </c>
      <c r="AM37" s="185" t="s">
        <v>1899</v>
      </c>
      <c r="AN37" s="214">
        <v>24.7875</v>
      </c>
      <c r="AO37" s="186">
        <v>3</v>
      </c>
      <c r="AP37" s="187">
        <v>74.3625</v>
      </c>
      <c r="AQ37" s="215" t="s">
        <v>3901</v>
      </c>
      <c r="AR37" s="280" t="s">
        <v>1310</v>
      </c>
      <c r="AS37" s="280"/>
      <c r="AT37" s="183">
        <v>24629</v>
      </c>
      <c r="AU37" s="183" t="s">
        <v>581</v>
      </c>
      <c r="AV37" s="183">
        <v>1</v>
      </c>
      <c r="AW37" s="185" t="s">
        <v>3327</v>
      </c>
      <c r="AX37" s="184">
        <v>27.06</v>
      </c>
      <c r="AY37" s="186">
        <v>3</v>
      </c>
      <c r="AZ37" s="187">
        <v>81.18</v>
      </c>
      <c r="BA37" s="207" t="s">
        <v>3901</v>
      </c>
      <c r="BB37" s="208" t="s">
        <v>2708</v>
      </c>
      <c r="BC37" s="208"/>
    </row>
    <row r="38" spans="1:55" ht="36">
      <c r="A38" s="115">
        <v>35</v>
      </c>
      <c r="B38" s="103" t="s">
        <v>4321</v>
      </c>
      <c r="C38" s="120">
        <v>1</v>
      </c>
      <c r="D38" s="120" t="s">
        <v>581</v>
      </c>
      <c r="E38" s="15">
        <v>6</v>
      </c>
      <c r="F38" s="183">
        <v>34442</v>
      </c>
      <c r="G38" s="184">
        <v>1</v>
      </c>
      <c r="H38" s="183">
        <v>0.69333333333333</v>
      </c>
      <c r="I38" s="185" t="s">
        <v>3538</v>
      </c>
      <c r="J38" s="184">
        <v>22.485</v>
      </c>
      <c r="K38" s="186">
        <v>8.65384615388</v>
      </c>
      <c r="L38" s="187">
        <v>194.625</v>
      </c>
      <c r="M38" s="207" t="s">
        <v>2420</v>
      </c>
      <c r="N38" s="217" t="s">
        <v>3547</v>
      </c>
      <c r="O38" s="217"/>
      <c r="P38" s="267" t="s">
        <v>3406</v>
      </c>
      <c r="Q38" s="184" t="s">
        <v>3407</v>
      </c>
      <c r="R38" s="183">
        <v>0.49</v>
      </c>
      <c r="S38" s="268" t="s">
        <v>3408</v>
      </c>
      <c r="T38" s="184">
        <v>11.9</v>
      </c>
      <c r="U38" s="186">
        <v>12.244897959183673</v>
      </c>
      <c r="V38" s="187">
        <v>145.71428571428572</v>
      </c>
      <c r="W38" s="273" t="s">
        <v>3887</v>
      </c>
      <c r="X38" s="274" t="s">
        <v>3925</v>
      </c>
      <c r="Y38" s="274"/>
      <c r="Z38" s="267"/>
      <c r="AA38" s="184"/>
      <c r="AB38" s="183"/>
      <c r="AC38" s="268"/>
      <c r="AD38" s="184"/>
      <c r="AE38" s="186"/>
      <c r="AF38" s="187"/>
      <c r="AG38" s="273"/>
      <c r="AH38" s="273"/>
      <c r="AI38" s="274"/>
      <c r="AJ38" s="218">
        <v>150155859</v>
      </c>
      <c r="AK38" s="219" t="s">
        <v>2199</v>
      </c>
      <c r="AL38" s="220">
        <v>1</v>
      </c>
      <c r="AM38" s="185" t="s">
        <v>1273</v>
      </c>
      <c r="AN38" s="214">
        <v>26.1696</v>
      </c>
      <c r="AO38" s="186">
        <v>6</v>
      </c>
      <c r="AP38" s="187">
        <v>157.0176</v>
      </c>
      <c r="AQ38" s="215" t="s">
        <v>2384</v>
      </c>
      <c r="AR38" s="280" t="s">
        <v>1311</v>
      </c>
      <c r="AS38" s="280"/>
      <c r="AT38" s="183">
        <v>91924</v>
      </c>
      <c r="AU38" s="183" t="s">
        <v>581</v>
      </c>
      <c r="AV38" s="183">
        <v>1</v>
      </c>
      <c r="AW38" s="185" t="s">
        <v>1043</v>
      </c>
      <c r="AX38" s="184">
        <v>20.705</v>
      </c>
      <c r="AY38" s="186">
        <v>6</v>
      </c>
      <c r="AZ38" s="187">
        <v>124.23</v>
      </c>
      <c r="BA38" s="207" t="s">
        <v>2649</v>
      </c>
      <c r="BB38" s="208" t="s">
        <v>1053</v>
      </c>
      <c r="BC38" s="208"/>
    </row>
    <row r="39" spans="1:55" ht="38.25">
      <c r="A39" s="115">
        <v>36</v>
      </c>
      <c r="B39" s="120" t="s">
        <v>715</v>
      </c>
      <c r="C39" s="120">
        <v>1</v>
      </c>
      <c r="D39" s="120" t="s">
        <v>581</v>
      </c>
      <c r="E39" s="15">
        <v>50</v>
      </c>
      <c r="F39" s="183">
        <v>4077</v>
      </c>
      <c r="G39" s="184">
        <v>1</v>
      </c>
      <c r="H39" s="183">
        <v>1</v>
      </c>
      <c r="I39" s="185" t="s">
        <v>3364</v>
      </c>
      <c r="J39" s="184">
        <v>8.625</v>
      </c>
      <c r="K39" s="186">
        <v>50</v>
      </c>
      <c r="L39" s="187">
        <v>431.25</v>
      </c>
      <c r="M39" s="207" t="s">
        <v>2420</v>
      </c>
      <c r="N39" s="217" t="s">
        <v>2421</v>
      </c>
      <c r="O39" s="217"/>
      <c r="P39" s="267">
        <v>52021</v>
      </c>
      <c r="Q39" s="184" t="s">
        <v>581</v>
      </c>
      <c r="R39" s="183">
        <v>1.0714285714285714</v>
      </c>
      <c r="S39" s="268" t="s">
        <v>3327</v>
      </c>
      <c r="T39" s="184">
        <v>3.69</v>
      </c>
      <c r="U39" s="186">
        <v>46.66666666666667</v>
      </c>
      <c r="V39" s="187">
        <v>172.2</v>
      </c>
      <c r="W39" s="273" t="s">
        <v>3926</v>
      </c>
      <c r="X39" s="274" t="s">
        <v>3409</v>
      </c>
      <c r="Y39" s="274" t="s">
        <v>2883</v>
      </c>
      <c r="Z39" s="267"/>
      <c r="AA39" s="184"/>
      <c r="AB39" s="183"/>
      <c r="AC39" s="268"/>
      <c r="AD39" s="184"/>
      <c r="AE39" s="186"/>
      <c r="AF39" s="187"/>
      <c r="AG39" s="273"/>
      <c r="AH39" s="273"/>
      <c r="AI39" s="274"/>
      <c r="AJ39" s="218">
        <v>150179987</v>
      </c>
      <c r="AK39" s="219" t="s">
        <v>2199</v>
      </c>
      <c r="AL39" s="220">
        <v>1</v>
      </c>
      <c r="AM39" s="185" t="s">
        <v>1899</v>
      </c>
      <c r="AN39" s="214">
        <v>8.3848</v>
      </c>
      <c r="AO39" s="186">
        <v>50</v>
      </c>
      <c r="AP39" s="187">
        <v>419.24</v>
      </c>
      <c r="AQ39" s="215" t="s">
        <v>3887</v>
      </c>
      <c r="AR39" s="280" t="s">
        <v>1312</v>
      </c>
      <c r="AS39" s="280"/>
      <c r="AT39" s="183" t="s">
        <v>2682</v>
      </c>
      <c r="AU39" s="183" t="s">
        <v>581</v>
      </c>
      <c r="AV39" s="183">
        <v>1.36</v>
      </c>
      <c r="AW39" s="185" t="s">
        <v>3327</v>
      </c>
      <c r="AX39" s="184">
        <v>8.25</v>
      </c>
      <c r="AY39" s="186">
        <v>36.76470588235294</v>
      </c>
      <c r="AZ39" s="187">
        <v>303.30882352941177</v>
      </c>
      <c r="BA39" s="207" t="s">
        <v>2695</v>
      </c>
      <c r="BB39" s="208" t="s">
        <v>1054</v>
      </c>
      <c r="BC39" s="208" t="s">
        <v>2888</v>
      </c>
    </row>
    <row r="40" spans="1:55" ht="25.5" customHeight="1">
      <c r="A40" s="115">
        <v>37</v>
      </c>
      <c r="B40" s="120" t="s">
        <v>716</v>
      </c>
      <c r="C40" s="120">
        <v>1</v>
      </c>
      <c r="D40" s="120" t="s">
        <v>581</v>
      </c>
      <c r="E40" s="15">
        <v>10</v>
      </c>
      <c r="F40" s="183">
        <v>4009</v>
      </c>
      <c r="G40" s="184">
        <v>1</v>
      </c>
      <c r="H40" s="183">
        <v>1</v>
      </c>
      <c r="I40" s="185" t="s">
        <v>3364</v>
      </c>
      <c r="J40" s="184">
        <v>8.8613</v>
      </c>
      <c r="K40" s="186">
        <v>10</v>
      </c>
      <c r="L40" s="187">
        <v>88.613</v>
      </c>
      <c r="M40" s="207" t="s">
        <v>2420</v>
      </c>
      <c r="N40" s="217" t="s">
        <v>2422</v>
      </c>
      <c r="O40" s="217"/>
      <c r="P40" s="267" t="s">
        <v>782</v>
      </c>
      <c r="Q40" s="184" t="s">
        <v>783</v>
      </c>
      <c r="R40" s="183">
        <v>1.0714285714285714</v>
      </c>
      <c r="S40" s="268" t="s">
        <v>3410</v>
      </c>
      <c r="T40" s="184">
        <v>3.89</v>
      </c>
      <c r="U40" s="186">
        <v>9.333333333333334</v>
      </c>
      <c r="V40" s="187">
        <v>36.30666666666667</v>
      </c>
      <c r="W40" s="273" t="s">
        <v>3926</v>
      </c>
      <c r="X40" s="274" t="s">
        <v>3927</v>
      </c>
      <c r="Y40" s="274"/>
      <c r="Z40" s="267"/>
      <c r="AA40" s="184"/>
      <c r="AB40" s="183"/>
      <c r="AC40" s="268"/>
      <c r="AD40" s="184"/>
      <c r="AE40" s="186"/>
      <c r="AF40" s="187"/>
      <c r="AG40" s="273"/>
      <c r="AH40" s="273"/>
      <c r="AI40" s="274"/>
      <c r="AJ40" s="218">
        <v>150155158</v>
      </c>
      <c r="AK40" s="219" t="s">
        <v>535</v>
      </c>
      <c r="AL40" s="220">
        <v>1</v>
      </c>
      <c r="AM40" s="185" t="s">
        <v>374</v>
      </c>
      <c r="AN40" s="214">
        <v>8.4789</v>
      </c>
      <c r="AO40" s="186">
        <v>10</v>
      </c>
      <c r="AP40" s="187">
        <v>84.78899999999999</v>
      </c>
      <c r="AQ40" s="215" t="s">
        <v>3887</v>
      </c>
      <c r="AR40" s="280" t="s">
        <v>1313</v>
      </c>
      <c r="AS40" s="280"/>
      <c r="AT40" s="183">
        <v>79517</v>
      </c>
      <c r="AU40" s="183" t="s">
        <v>581</v>
      </c>
      <c r="AV40" s="183">
        <v>1</v>
      </c>
      <c r="AW40" s="185" t="s">
        <v>3327</v>
      </c>
      <c r="AX40" s="184">
        <v>8.865499999999999</v>
      </c>
      <c r="AY40" s="186">
        <v>10</v>
      </c>
      <c r="AZ40" s="187">
        <v>88.655</v>
      </c>
      <c r="BA40" s="207" t="s">
        <v>2709</v>
      </c>
      <c r="BB40" s="208" t="s">
        <v>716</v>
      </c>
      <c r="BC40" s="208"/>
    </row>
    <row r="41" spans="1:55" ht="25.5">
      <c r="A41" s="115">
        <v>38</v>
      </c>
      <c r="B41" s="120" t="s">
        <v>4206</v>
      </c>
      <c r="C41" s="120">
        <v>1</v>
      </c>
      <c r="D41" s="120" t="s">
        <v>581</v>
      </c>
      <c r="E41" s="15">
        <v>10</v>
      </c>
      <c r="F41" s="183">
        <v>4471</v>
      </c>
      <c r="G41" s="184">
        <v>1</v>
      </c>
      <c r="H41" s="183">
        <v>1</v>
      </c>
      <c r="I41" s="185" t="s">
        <v>3364</v>
      </c>
      <c r="J41" s="184">
        <v>8.6249</v>
      </c>
      <c r="K41" s="186">
        <v>10</v>
      </c>
      <c r="L41" s="187">
        <v>86.249</v>
      </c>
      <c r="M41" s="207" t="s">
        <v>2420</v>
      </c>
      <c r="N41" s="217" t="s">
        <v>2423</v>
      </c>
      <c r="O41" s="217"/>
      <c r="P41" s="267">
        <v>52011</v>
      </c>
      <c r="Q41" s="184" t="s">
        <v>581</v>
      </c>
      <c r="R41" s="183">
        <v>1.0714285714285714</v>
      </c>
      <c r="S41" s="268" t="s">
        <v>3327</v>
      </c>
      <c r="T41" s="184">
        <v>3.69</v>
      </c>
      <c r="U41" s="186">
        <v>9.333333333333334</v>
      </c>
      <c r="V41" s="187">
        <v>34.44</v>
      </c>
      <c r="W41" s="273" t="s">
        <v>3926</v>
      </c>
      <c r="X41" s="274" t="s">
        <v>3928</v>
      </c>
      <c r="Y41" s="274"/>
      <c r="Z41" s="267"/>
      <c r="AA41" s="184"/>
      <c r="AB41" s="183"/>
      <c r="AC41" s="268"/>
      <c r="AD41" s="184"/>
      <c r="AE41" s="186"/>
      <c r="AF41" s="187"/>
      <c r="AG41" s="273"/>
      <c r="AH41" s="273"/>
      <c r="AI41" s="274"/>
      <c r="AJ41" s="218">
        <v>150179979</v>
      </c>
      <c r="AK41" s="219" t="s">
        <v>2199</v>
      </c>
      <c r="AL41" s="220">
        <v>1</v>
      </c>
      <c r="AM41" s="185" t="s">
        <v>1899</v>
      </c>
      <c r="AN41" s="214">
        <v>8.3848</v>
      </c>
      <c r="AO41" s="186">
        <v>10</v>
      </c>
      <c r="AP41" s="187">
        <v>83.848</v>
      </c>
      <c r="AQ41" s="215" t="s">
        <v>3887</v>
      </c>
      <c r="AR41" s="280" t="s">
        <v>1314</v>
      </c>
      <c r="AS41" s="280"/>
      <c r="AT41" s="183">
        <v>80006</v>
      </c>
      <c r="AU41" s="183" t="s">
        <v>581</v>
      </c>
      <c r="AV41" s="183">
        <v>1</v>
      </c>
      <c r="AW41" s="185" t="s">
        <v>3327</v>
      </c>
      <c r="AX41" s="184">
        <v>8.6275</v>
      </c>
      <c r="AY41" s="186">
        <v>10</v>
      </c>
      <c r="AZ41" s="187">
        <v>86.275</v>
      </c>
      <c r="BA41" s="207" t="s">
        <v>2709</v>
      </c>
      <c r="BB41" s="208" t="s">
        <v>4206</v>
      </c>
      <c r="BC41" s="208"/>
    </row>
    <row r="42" spans="1:55" ht="36">
      <c r="A42" s="115">
        <v>39</v>
      </c>
      <c r="B42" s="103" t="s">
        <v>1725</v>
      </c>
      <c r="C42" s="120">
        <v>1</v>
      </c>
      <c r="D42" s="120" t="s">
        <v>615</v>
      </c>
      <c r="E42" s="15">
        <v>12</v>
      </c>
      <c r="F42" s="183">
        <v>4123</v>
      </c>
      <c r="G42" s="184">
        <v>1</v>
      </c>
      <c r="H42" s="183">
        <v>1</v>
      </c>
      <c r="I42" s="185" t="s">
        <v>3540</v>
      </c>
      <c r="J42" s="184">
        <v>62.79</v>
      </c>
      <c r="K42" s="186">
        <v>12</v>
      </c>
      <c r="L42" s="187">
        <v>753.48</v>
      </c>
      <c r="M42" s="207" t="s">
        <v>2378</v>
      </c>
      <c r="N42" s="217" t="s">
        <v>2424</v>
      </c>
      <c r="O42" s="217"/>
      <c r="P42" s="267">
        <v>6035</v>
      </c>
      <c r="Q42" s="184" t="s">
        <v>617</v>
      </c>
      <c r="R42" s="183">
        <v>1</v>
      </c>
      <c r="S42" s="268" t="s">
        <v>3411</v>
      </c>
      <c r="T42" s="184">
        <v>76.25</v>
      </c>
      <c r="U42" s="186">
        <v>12</v>
      </c>
      <c r="V42" s="187">
        <v>915</v>
      </c>
      <c r="W42" s="273" t="s">
        <v>3901</v>
      </c>
      <c r="X42" s="274" t="s">
        <v>3929</v>
      </c>
      <c r="Y42" s="274"/>
      <c r="Z42" s="267"/>
      <c r="AA42" s="184"/>
      <c r="AB42" s="183"/>
      <c r="AC42" s="268"/>
      <c r="AD42" s="184"/>
      <c r="AE42" s="186"/>
      <c r="AF42" s="187"/>
      <c r="AG42" s="273"/>
      <c r="AH42" s="273"/>
      <c r="AI42" s="274"/>
      <c r="AJ42" s="218">
        <v>151100055</v>
      </c>
      <c r="AK42" s="219" t="s">
        <v>2199</v>
      </c>
      <c r="AL42" s="220">
        <v>1</v>
      </c>
      <c r="AM42" s="185" t="s">
        <v>1276</v>
      </c>
      <c r="AN42" s="214">
        <v>67.275</v>
      </c>
      <c r="AO42" s="186">
        <v>12</v>
      </c>
      <c r="AP42" s="187">
        <v>807.3</v>
      </c>
      <c r="AQ42" s="215" t="s">
        <v>3901</v>
      </c>
      <c r="AR42" s="280" t="s">
        <v>1315</v>
      </c>
      <c r="AS42" s="280"/>
      <c r="AT42" s="183">
        <v>66291</v>
      </c>
      <c r="AU42" s="183" t="s">
        <v>615</v>
      </c>
      <c r="AV42" s="183">
        <v>1</v>
      </c>
      <c r="AW42" s="185" t="s">
        <v>1045</v>
      </c>
      <c r="AX42" s="184">
        <v>76.245</v>
      </c>
      <c r="AY42" s="186">
        <v>12</v>
      </c>
      <c r="AZ42" s="187">
        <v>914.94</v>
      </c>
      <c r="BA42" s="207" t="s">
        <v>3901</v>
      </c>
      <c r="BB42" s="208" t="s">
        <v>2710</v>
      </c>
      <c r="BC42" s="208"/>
    </row>
    <row r="43" spans="1:55" ht="25.5">
      <c r="A43" s="115">
        <v>40</v>
      </c>
      <c r="B43" s="103" t="s">
        <v>1726</v>
      </c>
      <c r="C43" s="120">
        <v>1</v>
      </c>
      <c r="D43" s="120" t="s">
        <v>581</v>
      </c>
      <c r="E43" s="15">
        <v>15</v>
      </c>
      <c r="F43" s="183">
        <v>36079</v>
      </c>
      <c r="G43" s="184">
        <v>1</v>
      </c>
      <c r="H43" s="183">
        <v>5</v>
      </c>
      <c r="I43" s="185" t="s">
        <v>3364</v>
      </c>
      <c r="J43" s="184">
        <v>3.726</v>
      </c>
      <c r="K43" s="186">
        <v>3</v>
      </c>
      <c r="L43" s="187">
        <v>11.19</v>
      </c>
      <c r="M43" s="207" t="s">
        <v>2425</v>
      </c>
      <c r="N43" s="217" t="s">
        <v>2426</v>
      </c>
      <c r="O43" s="217"/>
      <c r="P43" s="267">
        <v>6050</v>
      </c>
      <c r="Q43" s="184" t="s">
        <v>3412</v>
      </c>
      <c r="R43" s="183">
        <v>2.5</v>
      </c>
      <c r="S43" s="268" t="s">
        <v>3413</v>
      </c>
      <c r="T43" s="184">
        <v>4.1</v>
      </c>
      <c r="U43" s="186">
        <v>6</v>
      </c>
      <c r="V43" s="187">
        <v>24.6</v>
      </c>
      <c r="W43" s="273" t="s">
        <v>3930</v>
      </c>
      <c r="X43" s="274" t="s">
        <v>3931</v>
      </c>
      <c r="Y43" s="274"/>
      <c r="Z43" s="267"/>
      <c r="AA43" s="184"/>
      <c r="AB43" s="183"/>
      <c r="AC43" s="268"/>
      <c r="AD43" s="184"/>
      <c r="AE43" s="186"/>
      <c r="AF43" s="187"/>
      <c r="AG43" s="273"/>
      <c r="AH43" s="273"/>
      <c r="AI43" s="274"/>
      <c r="AJ43" s="218">
        <v>250103374</v>
      </c>
      <c r="AK43" s="219" t="s">
        <v>2199</v>
      </c>
      <c r="AL43" s="220">
        <v>2.5</v>
      </c>
      <c r="AM43" s="185" t="s">
        <v>1899</v>
      </c>
      <c r="AN43" s="214">
        <v>3.592</v>
      </c>
      <c r="AO43" s="186">
        <v>6</v>
      </c>
      <c r="AP43" s="187">
        <v>21.552</v>
      </c>
      <c r="AQ43" s="215" t="s">
        <v>1316</v>
      </c>
      <c r="AR43" s="280" t="s">
        <v>1317</v>
      </c>
      <c r="AS43" s="280"/>
      <c r="AT43" s="183">
        <v>67871</v>
      </c>
      <c r="AU43" s="183" t="s">
        <v>581</v>
      </c>
      <c r="AV43" s="183">
        <v>1</v>
      </c>
      <c r="AW43" s="185" t="s">
        <v>3327</v>
      </c>
      <c r="AX43" s="184">
        <v>3.5189999999999997</v>
      </c>
      <c r="AY43" s="186">
        <v>15</v>
      </c>
      <c r="AZ43" s="187">
        <v>52.785</v>
      </c>
      <c r="BA43" s="207" t="s">
        <v>3920</v>
      </c>
      <c r="BB43" s="208" t="s">
        <v>2711</v>
      </c>
      <c r="BC43" s="208"/>
    </row>
    <row r="44" spans="1:55" ht="25.5" customHeight="1">
      <c r="A44" s="115">
        <v>41</v>
      </c>
      <c r="B44" s="103" t="s">
        <v>1509</v>
      </c>
      <c r="C44" s="120">
        <v>1</v>
      </c>
      <c r="D44" s="103" t="s">
        <v>581</v>
      </c>
      <c r="E44" s="15">
        <v>4</v>
      </c>
      <c r="F44" s="183">
        <v>4163</v>
      </c>
      <c r="G44" s="184">
        <v>1</v>
      </c>
      <c r="H44" s="183">
        <v>1</v>
      </c>
      <c r="I44" s="185" t="s">
        <v>3364</v>
      </c>
      <c r="J44" s="184">
        <v>39.7375</v>
      </c>
      <c r="K44" s="186">
        <v>4</v>
      </c>
      <c r="L44" s="187">
        <v>158.95</v>
      </c>
      <c r="M44" s="207" t="s">
        <v>2378</v>
      </c>
      <c r="N44" s="217" t="s">
        <v>2427</v>
      </c>
      <c r="O44" s="217"/>
      <c r="P44" s="267" t="s">
        <v>3414</v>
      </c>
      <c r="Q44" s="184" t="s">
        <v>3415</v>
      </c>
      <c r="R44" s="183">
        <v>1</v>
      </c>
      <c r="S44" s="268" t="s">
        <v>3416</v>
      </c>
      <c r="T44" s="184">
        <v>46.05</v>
      </c>
      <c r="U44" s="186">
        <v>4</v>
      </c>
      <c r="V44" s="187">
        <v>184.2</v>
      </c>
      <c r="W44" s="273" t="s">
        <v>3901</v>
      </c>
      <c r="X44" s="267" t="s">
        <v>3414</v>
      </c>
      <c r="Y44" s="267"/>
      <c r="Z44" s="267"/>
      <c r="AA44" s="184"/>
      <c r="AB44" s="183"/>
      <c r="AC44" s="268"/>
      <c r="AD44" s="184"/>
      <c r="AE44" s="186"/>
      <c r="AF44" s="187"/>
      <c r="AG44" s="273"/>
      <c r="AH44" s="273"/>
      <c r="AI44" s="267"/>
      <c r="AJ44" s="218">
        <v>151100500</v>
      </c>
      <c r="AK44" s="219" t="s">
        <v>2199</v>
      </c>
      <c r="AL44" s="220">
        <v>1.25</v>
      </c>
      <c r="AM44" s="185" t="s">
        <v>1899</v>
      </c>
      <c r="AN44" s="214">
        <v>35.0625</v>
      </c>
      <c r="AO44" s="186">
        <v>3.2</v>
      </c>
      <c r="AP44" s="187">
        <v>112.2</v>
      </c>
      <c r="AQ44" s="215" t="s">
        <v>3901</v>
      </c>
      <c r="AR44" s="280" t="s">
        <v>1318</v>
      </c>
      <c r="AS44" s="280"/>
      <c r="AT44" s="183">
        <v>25780</v>
      </c>
      <c r="AU44" s="183" t="s">
        <v>581</v>
      </c>
      <c r="AV44" s="183">
        <v>1</v>
      </c>
      <c r="AW44" s="185" t="s">
        <v>3327</v>
      </c>
      <c r="AX44" s="184">
        <v>39.7375</v>
      </c>
      <c r="AY44" s="186">
        <v>4</v>
      </c>
      <c r="AZ44" s="187">
        <v>158.95</v>
      </c>
      <c r="BA44" s="207" t="s">
        <v>3901</v>
      </c>
      <c r="BB44" s="208" t="s">
        <v>1055</v>
      </c>
      <c r="BC44" s="208"/>
    </row>
    <row r="45" spans="1:55" ht="38.25">
      <c r="A45" s="115">
        <v>42</v>
      </c>
      <c r="B45" s="103" t="s">
        <v>1510</v>
      </c>
      <c r="C45" s="120">
        <v>1</v>
      </c>
      <c r="D45" s="103" t="s">
        <v>581</v>
      </c>
      <c r="E45" s="15">
        <v>2</v>
      </c>
      <c r="F45" s="183">
        <v>4428</v>
      </c>
      <c r="G45" s="184">
        <v>1</v>
      </c>
      <c r="H45" s="183">
        <v>1</v>
      </c>
      <c r="I45" s="185" t="s">
        <v>3364</v>
      </c>
      <c r="J45" s="184">
        <v>39.2864</v>
      </c>
      <c r="K45" s="186">
        <v>2</v>
      </c>
      <c r="L45" s="187">
        <v>78.5728</v>
      </c>
      <c r="M45" s="207" t="s">
        <v>2378</v>
      </c>
      <c r="N45" s="217" t="s">
        <v>2428</v>
      </c>
      <c r="O45" s="217"/>
      <c r="P45" s="267" t="s">
        <v>3417</v>
      </c>
      <c r="Q45" s="184" t="s">
        <v>617</v>
      </c>
      <c r="R45" s="183">
        <v>1</v>
      </c>
      <c r="S45" s="268" t="s">
        <v>3418</v>
      </c>
      <c r="T45" s="184">
        <v>47.55</v>
      </c>
      <c r="U45" s="186">
        <v>2</v>
      </c>
      <c r="V45" s="187">
        <v>95.1</v>
      </c>
      <c r="W45" s="273" t="s">
        <v>3901</v>
      </c>
      <c r="X45" s="267" t="s">
        <v>3417</v>
      </c>
      <c r="Y45" s="267"/>
      <c r="Z45" s="267"/>
      <c r="AA45" s="184"/>
      <c r="AB45" s="183"/>
      <c r="AC45" s="268"/>
      <c r="AD45" s="184"/>
      <c r="AE45" s="186"/>
      <c r="AF45" s="187"/>
      <c r="AG45" s="273"/>
      <c r="AH45" s="273"/>
      <c r="AI45" s="267"/>
      <c r="AJ45" s="218">
        <v>151102562</v>
      </c>
      <c r="AK45" s="219" t="s">
        <v>2199</v>
      </c>
      <c r="AL45" s="220">
        <v>1.25</v>
      </c>
      <c r="AM45" s="185" t="s">
        <v>1899</v>
      </c>
      <c r="AN45" s="214">
        <v>35.6625</v>
      </c>
      <c r="AO45" s="186">
        <v>1.6</v>
      </c>
      <c r="AP45" s="187">
        <v>57.06</v>
      </c>
      <c r="AQ45" s="215" t="s">
        <v>1293</v>
      </c>
      <c r="AR45" s="280" t="s">
        <v>1319</v>
      </c>
      <c r="AS45" s="280"/>
      <c r="AT45" s="183">
        <v>18759</v>
      </c>
      <c r="AU45" s="183" t="s">
        <v>581</v>
      </c>
      <c r="AV45" s="183">
        <v>1</v>
      </c>
      <c r="AW45" s="185" t="s">
        <v>3327</v>
      </c>
      <c r="AX45" s="184">
        <v>39.745999999999995</v>
      </c>
      <c r="AY45" s="186">
        <v>2</v>
      </c>
      <c r="AZ45" s="187">
        <v>79.49199999999999</v>
      </c>
      <c r="BA45" s="207" t="s">
        <v>3901</v>
      </c>
      <c r="BB45" s="208" t="s">
        <v>1056</v>
      </c>
      <c r="BC45" s="208"/>
    </row>
    <row r="46" spans="1:55" ht="24" customHeight="1">
      <c r="A46" s="115">
        <v>43</v>
      </c>
      <c r="B46" s="120" t="s">
        <v>4207</v>
      </c>
      <c r="C46" s="120">
        <v>50</v>
      </c>
      <c r="D46" s="103" t="s">
        <v>668</v>
      </c>
      <c r="E46" s="15">
        <v>40</v>
      </c>
      <c r="F46" s="183">
        <v>4346</v>
      </c>
      <c r="G46" s="184">
        <v>1</v>
      </c>
      <c r="H46" s="183">
        <v>1</v>
      </c>
      <c r="I46" s="185" t="s">
        <v>3368</v>
      </c>
      <c r="J46" s="184">
        <v>5.6625</v>
      </c>
      <c r="K46" s="186">
        <v>40</v>
      </c>
      <c r="L46" s="187">
        <v>226.5</v>
      </c>
      <c r="M46" s="207" t="s">
        <v>2378</v>
      </c>
      <c r="N46" s="217" t="s">
        <v>2429</v>
      </c>
      <c r="O46" s="217"/>
      <c r="P46" s="267" t="s">
        <v>784</v>
      </c>
      <c r="Q46" s="184" t="s">
        <v>617</v>
      </c>
      <c r="R46" s="183">
        <v>1</v>
      </c>
      <c r="S46" s="268" t="s">
        <v>3325</v>
      </c>
      <c r="T46" s="184">
        <v>7.7</v>
      </c>
      <c r="U46" s="186">
        <v>40</v>
      </c>
      <c r="V46" s="187">
        <v>308</v>
      </c>
      <c r="W46" s="273" t="s">
        <v>3887</v>
      </c>
      <c r="X46" s="274" t="s">
        <v>3419</v>
      </c>
      <c r="Y46" s="274"/>
      <c r="Z46" s="267"/>
      <c r="AA46" s="184"/>
      <c r="AB46" s="183"/>
      <c r="AC46" s="268"/>
      <c r="AD46" s="184"/>
      <c r="AE46" s="186"/>
      <c r="AF46" s="187"/>
      <c r="AG46" s="273"/>
      <c r="AH46" s="273"/>
      <c r="AI46" s="274"/>
      <c r="AJ46" s="218">
        <v>150166214</v>
      </c>
      <c r="AK46" s="219" t="s">
        <v>536</v>
      </c>
      <c r="AL46" s="220">
        <v>1</v>
      </c>
      <c r="AM46" s="185" t="s">
        <v>1966</v>
      </c>
      <c r="AN46" s="214">
        <v>5.6625</v>
      </c>
      <c r="AO46" s="186">
        <v>40</v>
      </c>
      <c r="AP46" s="187">
        <v>226.5</v>
      </c>
      <c r="AQ46" s="215" t="s">
        <v>3901</v>
      </c>
      <c r="AR46" s="280" t="s">
        <v>1320</v>
      </c>
      <c r="AS46" s="280"/>
      <c r="AT46" s="183">
        <v>20549</v>
      </c>
      <c r="AU46" s="183" t="s">
        <v>668</v>
      </c>
      <c r="AV46" s="183">
        <v>2</v>
      </c>
      <c r="AW46" s="185" t="s">
        <v>1046</v>
      </c>
      <c r="AX46" s="184">
        <v>3.295</v>
      </c>
      <c r="AY46" s="186">
        <v>20</v>
      </c>
      <c r="AZ46" s="187">
        <v>65.9</v>
      </c>
      <c r="BA46" s="207" t="s">
        <v>2695</v>
      </c>
      <c r="BB46" s="208" t="s">
        <v>4207</v>
      </c>
      <c r="BC46" s="208"/>
    </row>
    <row r="47" spans="1:55" ht="24">
      <c r="A47" s="115">
        <v>44</v>
      </c>
      <c r="B47" s="120" t="s">
        <v>4322</v>
      </c>
      <c r="C47" s="120">
        <v>1</v>
      </c>
      <c r="D47" s="120" t="s">
        <v>581</v>
      </c>
      <c r="E47" s="15">
        <v>50</v>
      </c>
      <c r="F47" s="183">
        <v>9285</v>
      </c>
      <c r="G47" s="184">
        <v>1</v>
      </c>
      <c r="H47" s="183">
        <v>1</v>
      </c>
      <c r="I47" s="185" t="s">
        <v>3364</v>
      </c>
      <c r="J47" s="184">
        <v>1.4</v>
      </c>
      <c r="K47" s="186">
        <v>50</v>
      </c>
      <c r="L47" s="187">
        <v>70</v>
      </c>
      <c r="M47" s="207" t="s">
        <v>2378</v>
      </c>
      <c r="N47" s="217" t="s">
        <v>2430</v>
      </c>
      <c r="O47" s="217"/>
      <c r="P47" s="267" t="s">
        <v>3420</v>
      </c>
      <c r="Q47" s="184" t="s">
        <v>3421</v>
      </c>
      <c r="R47" s="183">
        <v>3</v>
      </c>
      <c r="S47" s="268" t="s">
        <v>3422</v>
      </c>
      <c r="T47" s="184">
        <v>3.96</v>
      </c>
      <c r="U47" s="186">
        <v>16.666666666666668</v>
      </c>
      <c r="V47" s="187">
        <v>66</v>
      </c>
      <c r="W47" s="273" t="s">
        <v>3887</v>
      </c>
      <c r="X47" s="274" t="s">
        <v>3423</v>
      </c>
      <c r="Y47" s="274"/>
      <c r="Z47" s="267"/>
      <c r="AA47" s="184"/>
      <c r="AB47" s="183"/>
      <c r="AC47" s="268"/>
      <c r="AD47" s="184"/>
      <c r="AE47" s="186"/>
      <c r="AF47" s="187"/>
      <c r="AG47" s="273"/>
      <c r="AH47" s="273"/>
      <c r="AI47" s="274"/>
      <c r="AJ47" s="218">
        <v>151100918</v>
      </c>
      <c r="AK47" s="219" t="s">
        <v>2199</v>
      </c>
      <c r="AL47" s="220">
        <v>1</v>
      </c>
      <c r="AM47" s="185" t="s">
        <v>1899</v>
      </c>
      <c r="AN47" s="214">
        <v>1.3125</v>
      </c>
      <c r="AO47" s="186">
        <v>50</v>
      </c>
      <c r="AP47" s="187">
        <v>65.625</v>
      </c>
      <c r="AQ47" s="215" t="s">
        <v>3901</v>
      </c>
      <c r="AR47" s="280" t="s">
        <v>1321</v>
      </c>
      <c r="AS47" s="280"/>
      <c r="AT47" s="183">
        <v>27324</v>
      </c>
      <c r="AU47" s="183" t="s">
        <v>581</v>
      </c>
      <c r="AV47" s="183">
        <v>1</v>
      </c>
      <c r="AW47" s="185" t="s">
        <v>3327</v>
      </c>
      <c r="AX47" s="184">
        <v>1.575</v>
      </c>
      <c r="AY47" s="186">
        <v>50</v>
      </c>
      <c r="AZ47" s="187">
        <v>78.75</v>
      </c>
      <c r="BA47" s="207" t="s">
        <v>2695</v>
      </c>
      <c r="BB47" s="208" t="s">
        <v>4322</v>
      </c>
      <c r="BC47" s="208"/>
    </row>
    <row r="48" spans="1:55" ht="36">
      <c r="A48" s="115">
        <v>45</v>
      </c>
      <c r="B48" s="103" t="s">
        <v>1511</v>
      </c>
      <c r="C48" s="120">
        <v>1</v>
      </c>
      <c r="D48" s="120" t="s">
        <v>581</v>
      </c>
      <c r="E48" s="15">
        <v>12</v>
      </c>
      <c r="F48" s="183">
        <v>12227</v>
      </c>
      <c r="G48" s="184">
        <v>1</v>
      </c>
      <c r="H48" s="183">
        <v>1</v>
      </c>
      <c r="I48" s="185" t="s">
        <v>3364</v>
      </c>
      <c r="J48" s="184">
        <v>20.3489</v>
      </c>
      <c r="K48" s="186">
        <v>12</v>
      </c>
      <c r="L48" s="187">
        <v>244.1868</v>
      </c>
      <c r="M48" s="207" t="s">
        <v>2384</v>
      </c>
      <c r="N48" s="217" t="s">
        <v>3548</v>
      </c>
      <c r="O48" s="217"/>
      <c r="P48" s="267" t="s">
        <v>785</v>
      </c>
      <c r="Q48" s="184" t="s">
        <v>581</v>
      </c>
      <c r="R48" s="183">
        <v>1</v>
      </c>
      <c r="S48" s="268" t="s">
        <v>3327</v>
      </c>
      <c r="T48" s="184">
        <v>20.07</v>
      </c>
      <c r="U48" s="186">
        <v>12</v>
      </c>
      <c r="V48" s="187">
        <v>240.84</v>
      </c>
      <c r="W48" s="273" t="s">
        <v>3893</v>
      </c>
      <c r="X48" s="274" t="s">
        <v>2590</v>
      </c>
      <c r="Y48" s="274"/>
      <c r="Z48" s="267"/>
      <c r="AA48" s="184"/>
      <c r="AB48" s="183"/>
      <c r="AC48" s="268"/>
      <c r="AD48" s="184"/>
      <c r="AE48" s="186"/>
      <c r="AF48" s="187"/>
      <c r="AG48" s="273"/>
      <c r="AH48" s="273"/>
      <c r="AI48" s="274"/>
      <c r="AJ48" s="218">
        <v>250128547</v>
      </c>
      <c r="AK48" s="219" t="s">
        <v>2199</v>
      </c>
      <c r="AL48" s="220">
        <v>1</v>
      </c>
      <c r="AM48" s="185" t="s">
        <v>1899</v>
      </c>
      <c r="AN48" s="214">
        <v>20.6276</v>
      </c>
      <c r="AO48" s="186">
        <v>12</v>
      </c>
      <c r="AP48" s="187">
        <v>247.5312</v>
      </c>
      <c r="AQ48" s="215" t="s">
        <v>3893</v>
      </c>
      <c r="AR48" s="280" t="s">
        <v>1322</v>
      </c>
      <c r="AS48" s="280"/>
      <c r="AT48" s="183">
        <v>49307</v>
      </c>
      <c r="AU48" s="183" t="s">
        <v>581</v>
      </c>
      <c r="AV48" s="183">
        <v>1</v>
      </c>
      <c r="AW48" s="185" t="s">
        <v>3327</v>
      </c>
      <c r="AX48" s="184">
        <v>19.5242</v>
      </c>
      <c r="AY48" s="186">
        <v>12</v>
      </c>
      <c r="AZ48" s="187">
        <v>234.2904</v>
      </c>
      <c r="BA48" s="207" t="s">
        <v>3893</v>
      </c>
      <c r="BB48" s="208" t="s">
        <v>2712</v>
      </c>
      <c r="BC48" s="208"/>
    </row>
    <row r="49" spans="1:55" ht="36">
      <c r="A49" s="115">
        <v>46</v>
      </c>
      <c r="B49" s="103" t="s">
        <v>1512</v>
      </c>
      <c r="C49" s="120">
        <v>1</v>
      </c>
      <c r="D49" s="120" t="s">
        <v>581</v>
      </c>
      <c r="E49" s="15">
        <v>8</v>
      </c>
      <c r="F49" s="183">
        <v>37538</v>
      </c>
      <c r="G49" s="184">
        <v>1</v>
      </c>
      <c r="H49" s="183">
        <v>1</v>
      </c>
      <c r="I49" s="185" t="s">
        <v>3364</v>
      </c>
      <c r="J49" s="184">
        <v>31.8375</v>
      </c>
      <c r="K49" s="186">
        <v>8</v>
      </c>
      <c r="L49" s="187">
        <v>254.7</v>
      </c>
      <c r="M49" s="207" t="s">
        <v>2378</v>
      </c>
      <c r="N49" s="217" t="s">
        <v>2431</v>
      </c>
      <c r="O49" s="217"/>
      <c r="P49" s="267" t="s">
        <v>786</v>
      </c>
      <c r="Q49" s="184" t="s">
        <v>581</v>
      </c>
      <c r="R49" s="183">
        <v>1.25</v>
      </c>
      <c r="S49" s="268" t="s">
        <v>3327</v>
      </c>
      <c r="T49" s="184">
        <v>32.77</v>
      </c>
      <c r="U49" s="186">
        <v>6.4</v>
      </c>
      <c r="V49" s="187">
        <v>209.72800000000004</v>
      </c>
      <c r="W49" s="273" t="s">
        <v>3933</v>
      </c>
      <c r="X49" s="274" t="s">
        <v>3934</v>
      </c>
      <c r="Y49" s="274"/>
      <c r="Z49" s="267"/>
      <c r="AA49" s="184"/>
      <c r="AB49" s="183"/>
      <c r="AC49" s="268"/>
      <c r="AD49" s="184"/>
      <c r="AE49" s="186"/>
      <c r="AF49" s="187"/>
      <c r="AG49" s="273"/>
      <c r="AH49" s="273"/>
      <c r="AI49" s="274"/>
      <c r="AJ49" s="218">
        <v>151101752</v>
      </c>
      <c r="AK49" s="219" t="s">
        <v>2199</v>
      </c>
      <c r="AL49" s="220">
        <v>1</v>
      </c>
      <c r="AM49" s="185" t="s">
        <v>1899</v>
      </c>
      <c r="AN49" s="214">
        <v>31.8375</v>
      </c>
      <c r="AO49" s="186">
        <v>8</v>
      </c>
      <c r="AP49" s="187">
        <v>254.7</v>
      </c>
      <c r="AQ49" s="215" t="s">
        <v>3901</v>
      </c>
      <c r="AR49" s="280" t="s">
        <v>1323</v>
      </c>
      <c r="AS49" s="280"/>
      <c r="AT49" s="183">
        <v>50684</v>
      </c>
      <c r="AU49" s="183" t="s">
        <v>581</v>
      </c>
      <c r="AV49" s="183">
        <v>1</v>
      </c>
      <c r="AW49" s="185" t="s">
        <v>3327</v>
      </c>
      <c r="AX49" s="184">
        <v>51</v>
      </c>
      <c r="AY49" s="186">
        <v>8</v>
      </c>
      <c r="AZ49" s="187">
        <v>408</v>
      </c>
      <c r="BA49" s="207" t="s">
        <v>3901</v>
      </c>
      <c r="BB49" s="208" t="s">
        <v>2713</v>
      </c>
      <c r="BC49" s="208"/>
    </row>
    <row r="50" spans="1:55" ht="36">
      <c r="A50" s="115">
        <v>47</v>
      </c>
      <c r="B50" s="120" t="s">
        <v>717</v>
      </c>
      <c r="C50" s="120">
        <v>1</v>
      </c>
      <c r="D50" s="120" t="s">
        <v>581</v>
      </c>
      <c r="E50" s="15">
        <v>5</v>
      </c>
      <c r="F50" s="183">
        <v>9108</v>
      </c>
      <c r="G50" s="184">
        <v>1</v>
      </c>
      <c r="H50" s="183">
        <v>1</v>
      </c>
      <c r="I50" s="185" t="s">
        <v>3364</v>
      </c>
      <c r="J50" s="184">
        <v>2.7491</v>
      </c>
      <c r="K50" s="186">
        <v>5</v>
      </c>
      <c r="L50" s="187">
        <v>13.7455</v>
      </c>
      <c r="M50" s="207" t="s">
        <v>2432</v>
      </c>
      <c r="N50" s="217" t="s">
        <v>2433</v>
      </c>
      <c r="O50" s="217"/>
      <c r="P50" s="267" t="s">
        <v>787</v>
      </c>
      <c r="Q50" s="184" t="s">
        <v>581</v>
      </c>
      <c r="R50" s="183">
        <v>1</v>
      </c>
      <c r="S50" s="268" t="s">
        <v>3327</v>
      </c>
      <c r="T50" s="184">
        <v>1.81</v>
      </c>
      <c r="U50" s="186">
        <v>5</v>
      </c>
      <c r="V50" s="187">
        <v>9.05</v>
      </c>
      <c r="W50" s="273" t="s">
        <v>3424</v>
      </c>
      <c r="X50" s="274" t="s">
        <v>3425</v>
      </c>
      <c r="Y50" s="274"/>
      <c r="Z50" s="267"/>
      <c r="AA50" s="184"/>
      <c r="AB50" s="183"/>
      <c r="AC50" s="268"/>
      <c r="AD50" s="184"/>
      <c r="AE50" s="186"/>
      <c r="AF50" s="187"/>
      <c r="AG50" s="273"/>
      <c r="AH50" s="273"/>
      <c r="AI50" s="274"/>
      <c r="AJ50" s="218">
        <v>431303584</v>
      </c>
      <c r="AK50" s="219" t="s">
        <v>2199</v>
      </c>
      <c r="AL50" s="220">
        <v>1</v>
      </c>
      <c r="AM50" s="185" t="s">
        <v>1899</v>
      </c>
      <c r="AN50" s="214">
        <v>3.5652</v>
      </c>
      <c r="AO50" s="186">
        <v>5</v>
      </c>
      <c r="AP50" s="187">
        <v>17.826</v>
      </c>
      <c r="AQ50" s="215" t="s">
        <v>2639</v>
      </c>
      <c r="AR50" s="280" t="s">
        <v>1525</v>
      </c>
      <c r="AS50" s="280"/>
      <c r="AT50" s="183">
        <v>96546</v>
      </c>
      <c r="AU50" s="183" t="s">
        <v>581</v>
      </c>
      <c r="AV50" s="183">
        <v>1</v>
      </c>
      <c r="AW50" s="185" t="s">
        <v>3327</v>
      </c>
      <c r="AX50" s="184">
        <v>2.664</v>
      </c>
      <c r="AY50" s="186">
        <v>5</v>
      </c>
      <c r="AZ50" s="187">
        <v>13.32</v>
      </c>
      <c r="BA50" s="207" t="s">
        <v>2702</v>
      </c>
      <c r="BB50" s="208" t="s">
        <v>2714</v>
      </c>
      <c r="BC50" s="208"/>
    </row>
    <row r="51" spans="1:55" ht="36">
      <c r="A51" s="115">
        <v>48</v>
      </c>
      <c r="B51" s="120" t="s">
        <v>718</v>
      </c>
      <c r="C51" s="120">
        <v>1</v>
      </c>
      <c r="D51" s="120" t="s">
        <v>581</v>
      </c>
      <c r="E51" s="15">
        <v>10</v>
      </c>
      <c r="F51" s="183">
        <v>8358</v>
      </c>
      <c r="G51" s="184">
        <v>1</v>
      </c>
      <c r="H51" s="183">
        <v>1</v>
      </c>
      <c r="I51" s="185" t="s">
        <v>3364</v>
      </c>
      <c r="J51" s="184">
        <v>2.4111</v>
      </c>
      <c r="K51" s="186">
        <v>10</v>
      </c>
      <c r="L51" s="187">
        <v>24.110999999999997</v>
      </c>
      <c r="M51" s="207" t="s">
        <v>2432</v>
      </c>
      <c r="N51" s="217" t="s">
        <v>2434</v>
      </c>
      <c r="O51" s="217"/>
      <c r="P51" s="267" t="s">
        <v>788</v>
      </c>
      <c r="Q51" s="184" t="s">
        <v>581</v>
      </c>
      <c r="R51" s="183">
        <v>1</v>
      </c>
      <c r="S51" s="268" t="s">
        <v>3327</v>
      </c>
      <c r="T51" s="184">
        <v>1.81</v>
      </c>
      <c r="U51" s="186">
        <v>10</v>
      </c>
      <c r="V51" s="187">
        <v>18.1</v>
      </c>
      <c r="W51" s="273" t="s">
        <v>3424</v>
      </c>
      <c r="X51" s="274" t="s">
        <v>3425</v>
      </c>
      <c r="Y51" s="274"/>
      <c r="Z51" s="267"/>
      <c r="AA51" s="184"/>
      <c r="AB51" s="183"/>
      <c r="AC51" s="268"/>
      <c r="AD51" s="184"/>
      <c r="AE51" s="186"/>
      <c r="AF51" s="187"/>
      <c r="AG51" s="273"/>
      <c r="AH51" s="273"/>
      <c r="AI51" s="274"/>
      <c r="AJ51" s="218">
        <v>431304238</v>
      </c>
      <c r="AK51" s="219" t="s">
        <v>2199</v>
      </c>
      <c r="AL51" s="220">
        <v>1</v>
      </c>
      <c r="AM51" s="185" t="s">
        <v>1899</v>
      </c>
      <c r="AN51" s="214">
        <v>2.346</v>
      </c>
      <c r="AO51" s="186">
        <v>10</v>
      </c>
      <c r="AP51" s="187">
        <v>23.46</v>
      </c>
      <c r="AQ51" s="215" t="s">
        <v>2639</v>
      </c>
      <c r="AR51" s="280" t="s">
        <v>1324</v>
      </c>
      <c r="AS51" s="280"/>
      <c r="AT51" s="183">
        <v>28552</v>
      </c>
      <c r="AU51" s="183" t="s">
        <v>581</v>
      </c>
      <c r="AV51" s="183">
        <v>1</v>
      </c>
      <c r="AW51" s="185" t="s">
        <v>3327</v>
      </c>
      <c r="AX51" s="184">
        <v>2.205</v>
      </c>
      <c r="AY51" s="186">
        <v>10</v>
      </c>
      <c r="AZ51" s="187">
        <v>22.05</v>
      </c>
      <c r="BA51" s="207" t="s">
        <v>2702</v>
      </c>
      <c r="BB51" s="208" t="s">
        <v>718</v>
      </c>
      <c r="BC51" s="208"/>
    </row>
    <row r="52" spans="1:55" ht="25.5" customHeight="1">
      <c r="A52" s="115">
        <v>49</v>
      </c>
      <c r="B52" s="103" t="s">
        <v>1513</v>
      </c>
      <c r="C52" s="120">
        <v>1</v>
      </c>
      <c r="D52" s="120" t="s">
        <v>613</v>
      </c>
      <c r="E52" s="15">
        <v>6</v>
      </c>
      <c r="F52" s="183">
        <v>8263</v>
      </c>
      <c r="G52" s="184">
        <v>1</v>
      </c>
      <c r="H52" s="183">
        <v>1</v>
      </c>
      <c r="I52" s="185" t="s">
        <v>3537</v>
      </c>
      <c r="J52" s="184">
        <v>15.975</v>
      </c>
      <c r="K52" s="186">
        <v>6</v>
      </c>
      <c r="L52" s="187">
        <v>95.85</v>
      </c>
      <c r="M52" s="207" t="s">
        <v>2380</v>
      </c>
      <c r="N52" s="217" t="s">
        <v>2435</v>
      </c>
      <c r="O52" s="217"/>
      <c r="P52" s="267" t="s">
        <v>789</v>
      </c>
      <c r="Q52" s="184" t="s">
        <v>617</v>
      </c>
      <c r="R52" s="183">
        <v>1</v>
      </c>
      <c r="S52" s="268" t="s">
        <v>3426</v>
      </c>
      <c r="T52" s="184">
        <v>16.78</v>
      </c>
      <c r="U52" s="186">
        <v>6</v>
      </c>
      <c r="V52" s="187">
        <v>100.68</v>
      </c>
      <c r="W52" s="273" t="s">
        <v>3888</v>
      </c>
      <c r="X52" s="274" t="s">
        <v>3935</v>
      </c>
      <c r="Y52" s="274"/>
      <c r="Z52" s="267"/>
      <c r="AA52" s="184"/>
      <c r="AB52" s="183"/>
      <c r="AC52" s="268"/>
      <c r="AD52" s="184"/>
      <c r="AE52" s="186"/>
      <c r="AF52" s="187"/>
      <c r="AG52" s="273"/>
      <c r="AH52" s="273"/>
      <c r="AI52" s="274"/>
      <c r="AJ52" s="218">
        <v>250151387</v>
      </c>
      <c r="AK52" s="219" t="s">
        <v>2646</v>
      </c>
      <c r="AL52" s="220">
        <v>1</v>
      </c>
      <c r="AM52" s="185" t="s">
        <v>1325</v>
      </c>
      <c r="AN52" s="214">
        <v>12.5794</v>
      </c>
      <c r="AO52" s="186">
        <v>6</v>
      </c>
      <c r="AP52" s="187">
        <v>75.4764</v>
      </c>
      <c r="AQ52" s="215" t="s">
        <v>1267</v>
      </c>
      <c r="AR52" s="280" t="s">
        <v>1326</v>
      </c>
      <c r="AS52" s="280"/>
      <c r="AT52" s="183">
        <v>86848</v>
      </c>
      <c r="AU52" s="183" t="s">
        <v>613</v>
      </c>
      <c r="AV52" s="183">
        <v>1</v>
      </c>
      <c r="AW52" s="185" t="s">
        <v>1042</v>
      </c>
      <c r="AX52" s="184">
        <v>13.345</v>
      </c>
      <c r="AY52" s="186">
        <v>6</v>
      </c>
      <c r="AZ52" s="187">
        <v>80.07</v>
      </c>
      <c r="BA52" s="207" t="s">
        <v>2715</v>
      </c>
      <c r="BB52" s="208" t="s">
        <v>2716</v>
      </c>
      <c r="BC52" s="208"/>
    </row>
    <row r="53" spans="1:55" ht="25.5">
      <c r="A53" s="115">
        <v>50</v>
      </c>
      <c r="B53" s="103" t="s">
        <v>1727</v>
      </c>
      <c r="C53" s="120">
        <v>1</v>
      </c>
      <c r="D53" s="120" t="s">
        <v>581</v>
      </c>
      <c r="E53" s="15">
        <v>12</v>
      </c>
      <c r="F53" s="183">
        <v>60274</v>
      </c>
      <c r="G53" s="184">
        <v>1</v>
      </c>
      <c r="H53" s="183">
        <v>1</v>
      </c>
      <c r="I53" s="185" t="s">
        <v>3364</v>
      </c>
      <c r="J53" s="184">
        <v>11.862</v>
      </c>
      <c r="K53" s="186">
        <v>12</v>
      </c>
      <c r="L53" s="187">
        <v>142.344</v>
      </c>
      <c r="M53" s="207"/>
      <c r="N53" s="217" t="s">
        <v>2436</v>
      </c>
      <c r="O53" s="217"/>
      <c r="P53" s="271" t="s">
        <v>3427</v>
      </c>
      <c r="Q53" s="184" t="s">
        <v>581</v>
      </c>
      <c r="R53" s="183">
        <v>1</v>
      </c>
      <c r="S53" s="268" t="s">
        <v>3327</v>
      </c>
      <c r="T53" s="184">
        <v>13.18</v>
      </c>
      <c r="U53" s="186">
        <v>12</v>
      </c>
      <c r="V53" s="187">
        <v>158.16</v>
      </c>
      <c r="W53" s="269" t="s">
        <v>3959</v>
      </c>
      <c r="X53" s="276" t="s">
        <v>3428</v>
      </c>
      <c r="Y53" s="276"/>
      <c r="Z53" s="271"/>
      <c r="AA53" s="184"/>
      <c r="AB53" s="183"/>
      <c r="AC53" s="268"/>
      <c r="AD53" s="184"/>
      <c r="AE53" s="186"/>
      <c r="AF53" s="187"/>
      <c r="AG53" s="269"/>
      <c r="AH53" s="269"/>
      <c r="AI53" s="276"/>
      <c r="AJ53" s="218">
        <v>250118126</v>
      </c>
      <c r="AK53" s="219" t="s">
        <v>2199</v>
      </c>
      <c r="AL53" s="220">
        <v>1.66667</v>
      </c>
      <c r="AM53" s="185" t="s">
        <v>1899</v>
      </c>
      <c r="AN53" s="214">
        <v>19.9687</v>
      </c>
      <c r="AO53" s="186">
        <v>7.1999856000288</v>
      </c>
      <c r="AP53" s="187">
        <v>143.77435245129507</v>
      </c>
      <c r="AQ53" s="215" t="s">
        <v>3920</v>
      </c>
      <c r="AR53" s="280" t="s">
        <v>1306</v>
      </c>
      <c r="AS53" s="280"/>
      <c r="AT53" s="183">
        <v>67055</v>
      </c>
      <c r="AU53" s="183" t="s">
        <v>581</v>
      </c>
      <c r="AV53" s="183">
        <v>1</v>
      </c>
      <c r="AW53" s="185" t="s">
        <v>3327</v>
      </c>
      <c r="AX53" s="184">
        <v>11.862</v>
      </c>
      <c r="AY53" s="186">
        <v>12</v>
      </c>
      <c r="AZ53" s="187">
        <v>142.344</v>
      </c>
      <c r="BA53" s="207" t="s">
        <v>2715</v>
      </c>
      <c r="BB53" s="208" t="s">
        <v>1057</v>
      </c>
      <c r="BC53" s="208"/>
    </row>
    <row r="54" spans="1:55" ht="24" customHeight="1">
      <c r="A54" s="115">
        <v>51</v>
      </c>
      <c r="B54" s="103" t="s">
        <v>1728</v>
      </c>
      <c r="C54" s="120">
        <v>1</v>
      </c>
      <c r="D54" s="120" t="s">
        <v>613</v>
      </c>
      <c r="E54" s="15">
        <v>24</v>
      </c>
      <c r="F54" s="183">
        <v>10040</v>
      </c>
      <c r="G54" s="184">
        <v>1</v>
      </c>
      <c r="H54" s="183">
        <v>1</v>
      </c>
      <c r="I54" s="185" t="s">
        <v>3546</v>
      </c>
      <c r="J54" s="184">
        <v>4.2</v>
      </c>
      <c r="K54" s="186">
        <v>24</v>
      </c>
      <c r="L54" s="187">
        <v>100.8</v>
      </c>
      <c r="M54" s="207" t="s">
        <v>2378</v>
      </c>
      <c r="N54" s="217" t="s">
        <v>2437</v>
      </c>
      <c r="O54" s="217"/>
      <c r="P54" s="267" t="s">
        <v>790</v>
      </c>
      <c r="Q54" s="184" t="s">
        <v>3429</v>
      </c>
      <c r="R54" s="183">
        <v>1.2</v>
      </c>
      <c r="S54" s="268" t="s">
        <v>3430</v>
      </c>
      <c r="T54" s="184">
        <v>5.25</v>
      </c>
      <c r="U54" s="186">
        <v>20</v>
      </c>
      <c r="V54" s="187">
        <v>105</v>
      </c>
      <c r="W54" s="273" t="s">
        <v>4372</v>
      </c>
      <c r="X54" s="277" t="s">
        <v>3431</v>
      </c>
      <c r="Y54" s="277"/>
      <c r="Z54" s="267"/>
      <c r="AA54" s="184"/>
      <c r="AB54" s="183"/>
      <c r="AC54" s="268"/>
      <c r="AD54" s="184"/>
      <c r="AE54" s="186"/>
      <c r="AF54" s="187"/>
      <c r="AG54" s="273"/>
      <c r="AH54" s="273"/>
      <c r="AI54" s="277"/>
      <c r="AJ54" s="218">
        <v>151100519</v>
      </c>
      <c r="AK54" s="219" t="s">
        <v>2199</v>
      </c>
      <c r="AL54" s="220">
        <v>1</v>
      </c>
      <c r="AM54" s="185" t="s">
        <v>1305</v>
      </c>
      <c r="AN54" s="214">
        <v>3.9375</v>
      </c>
      <c r="AO54" s="186">
        <v>24</v>
      </c>
      <c r="AP54" s="187">
        <v>94.5</v>
      </c>
      <c r="AQ54" s="215" t="s">
        <v>3901</v>
      </c>
      <c r="AR54" s="280" t="s">
        <v>1327</v>
      </c>
      <c r="AS54" s="280"/>
      <c r="AT54" s="183">
        <v>50996</v>
      </c>
      <c r="AU54" s="183" t="s">
        <v>613</v>
      </c>
      <c r="AV54" s="183">
        <v>1</v>
      </c>
      <c r="AW54" s="185" t="s">
        <v>1052</v>
      </c>
      <c r="AX54" s="184">
        <v>4.305</v>
      </c>
      <c r="AY54" s="186">
        <v>24</v>
      </c>
      <c r="AZ54" s="187">
        <v>103.32</v>
      </c>
      <c r="BA54" s="207" t="s">
        <v>3901</v>
      </c>
      <c r="BB54" s="208" t="s">
        <v>2717</v>
      </c>
      <c r="BC54" s="208"/>
    </row>
    <row r="55" spans="1:55" ht="25.5">
      <c r="A55" s="115">
        <v>52</v>
      </c>
      <c r="B55" s="103" t="s">
        <v>1514</v>
      </c>
      <c r="C55" s="120">
        <v>1</v>
      </c>
      <c r="D55" s="103" t="s">
        <v>581</v>
      </c>
      <c r="E55" s="15">
        <v>14</v>
      </c>
      <c r="F55" s="183">
        <v>10034</v>
      </c>
      <c r="G55" s="184">
        <v>1</v>
      </c>
      <c r="H55" s="183">
        <v>1</v>
      </c>
      <c r="I55" s="185" t="s">
        <v>3538</v>
      </c>
      <c r="J55" s="184">
        <v>73.503</v>
      </c>
      <c r="K55" s="186">
        <v>14</v>
      </c>
      <c r="L55" s="187">
        <v>1029.042</v>
      </c>
      <c r="M55" s="207" t="s">
        <v>2384</v>
      </c>
      <c r="N55" s="217" t="s">
        <v>2438</v>
      </c>
      <c r="O55" s="217"/>
      <c r="P55" s="267" t="s">
        <v>3432</v>
      </c>
      <c r="Q55" s="184" t="s">
        <v>3433</v>
      </c>
      <c r="R55" s="183">
        <v>1.1</v>
      </c>
      <c r="S55" s="268" t="s">
        <v>3434</v>
      </c>
      <c r="T55" s="184">
        <v>37</v>
      </c>
      <c r="U55" s="186">
        <v>12.727272727272727</v>
      </c>
      <c r="V55" s="187">
        <v>470.9090909090909</v>
      </c>
      <c r="W55" s="273" t="s">
        <v>3887</v>
      </c>
      <c r="X55" s="277" t="s">
        <v>3435</v>
      </c>
      <c r="Y55" s="277"/>
      <c r="Z55" s="267"/>
      <c r="AA55" s="184"/>
      <c r="AB55" s="183"/>
      <c r="AC55" s="268"/>
      <c r="AD55" s="184"/>
      <c r="AE55" s="186"/>
      <c r="AF55" s="187"/>
      <c r="AG55" s="273"/>
      <c r="AH55" s="273"/>
      <c r="AI55" s="277"/>
      <c r="AJ55" s="218">
        <v>250152227</v>
      </c>
      <c r="AK55" s="219" t="s">
        <v>2199</v>
      </c>
      <c r="AL55" s="220">
        <v>1</v>
      </c>
      <c r="AM55" s="185" t="s">
        <v>1273</v>
      </c>
      <c r="AN55" s="214">
        <v>60.216</v>
      </c>
      <c r="AO55" s="186">
        <v>14</v>
      </c>
      <c r="AP55" s="187">
        <v>843.024</v>
      </c>
      <c r="AQ55" s="215" t="s">
        <v>3893</v>
      </c>
      <c r="AR55" s="280" t="s">
        <v>1328</v>
      </c>
      <c r="AS55" s="280"/>
      <c r="AT55" s="183">
        <v>87955</v>
      </c>
      <c r="AU55" s="183" t="s">
        <v>581</v>
      </c>
      <c r="AV55" s="183">
        <v>1</v>
      </c>
      <c r="AW55" s="185" t="s">
        <v>1043</v>
      </c>
      <c r="AX55" s="184">
        <v>31.4743</v>
      </c>
      <c r="AY55" s="186">
        <v>14</v>
      </c>
      <c r="AZ55" s="187">
        <v>440.6402</v>
      </c>
      <c r="BA55" s="207" t="s">
        <v>2647</v>
      </c>
      <c r="BB55" s="208" t="s">
        <v>2685</v>
      </c>
      <c r="BC55" s="208"/>
    </row>
    <row r="56" spans="1:55" ht="33.75">
      <c r="A56" s="115">
        <v>53</v>
      </c>
      <c r="B56" s="103" t="s">
        <v>1515</v>
      </c>
      <c r="C56" s="120">
        <v>1</v>
      </c>
      <c r="D56" s="103" t="s">
        <v>581</v>
      </c>
      <c r="E56" s="15">
        <v>10</v>
      </c>
      <c r="F56" s="183">
        <v>10185</v>
      </c>
      <c r="G56" s="184">
        <v>1</v>
      </c>
      <c r="H56" s="183">
        <v>1</v>
      </c>
      <c r="I56" s="185" t="s">
        <v>3364</v>
      </c>
      <c r="J56" s="184">
        <v>28.7732</v>
      </c>
      <c r="K56" s="186">
        <v>10</v>
      </c>
      <c r="L56" s="187">
        <v>287.73199999999997</v>
      </c>
      <c r="M56" s="207" t="s">
        <v>2384</v>
      </c>
      <c r="N56" s="217" t="s">
        <v>2439</v>
      </c>
      <c r="O56" s="217"/>
      <c r="P56" s="267" t="s">
        <v>3436</v>
      </c>
      <c r="Q56" s="184" t="s">
        <v>791</v>
      </c>
      <c r="R56" s="183">
        <v>1.0416666666666667</v>
      </c>
      <c r="S56" s="268" t="s">
        <v>3437</v>
      </c>
      <c r="T56" s="184">
        <v>25.41</v>
      </c>
      <c r="U56" s="186">
        <v>9.6</v>
      </c>
      <c r="V56" s="187">
        <v>243.93599999999998</v>
      </c>
      <c r="W56" s="273" t="s">
        <v>3887</v>
      </c>
      <c r="X56" s="277" t="s">
        <v>3438</v>
      </c>
      <c r="Y56" s="277"/>
      <c r="Z56" s="267"/>
      <c r="AA56" s="184"/>
      <c r="AB56" s="183"/>
      <c r="AC56" s="268"/>
      <c r="AD56" s="184"/>
      <c r="AE56" s="186"/>
      <c r="AF56" s="187"/>
      <c r="AG56" s="273"/>
      <c r="AH56" s="273"/>
      <c r="AI56" s="277"/>
      <c r="AJ56" s="218">
        <v>150160771</v>
      </c>
      <c r="AK56" s="219" t="s">
        <v>2199</v>
      </c>
      <c r="AL56" s="220">
        <v>1</v>
      </c>
      <c r="AM56" s="185" t="s">
        <v>1899</v>
      </c>
      <c r="AN56" s="214">
        <v>24.5681</v>
      </c>
      <c r="AO56" s="186">
        <v>10</v>
      </c>
      <c r="AP56" s="187">
        <v>245.681</v>
      </c>
      <c r="AQ56" s="215" t="s">
        <v>3893</v>
      </c>
      <c r="AR56" s="280" t="s">
        <v>1329</v>
      </c>
      <c r="AS56" s="280"/>
      <c r="AT56" s="183">
        <v>69034</v>
      </c>
      <c r="AU56" s="183" t="s">
        <v>581</v>
      </c>
      <c r="AV56" s="183">
        <v>1</v>
      </c>
      <c r="AW56" s="185" t="s">
        <v>3327</v>
      </c>
      <c r="AX56" s="184">
        <v>16.6566</v>
      </c>
      <c r="AY56" s="186">
        <v>10</v>
      </c>
      <c r="AZ56" s="187">
        <v>166.566</v>
      </c>
      <c r="BA56" s="207" t="s">
        <v>2647</v>
      </c>
      <c r="BB56" s="208" t="s">
        <v>2685</v>
      </c>
      <c r="BC56" s="208"/>
    </row>
    <row r="57" spans="1:55" ht="36">
      <c r="A57" s="115">
        <v>54</v>
      </c>
      <c r="B57" s="103" t="s">
        <v>1516</v>
      </c>
      <c r="C57" s="120">
        <v>1</v>
      </c>
      <c r="D57" s="103" t="s">
        <v>581</v>
      </c>
      <c r="E57" s="15">
        <v>10</v>
      </c>
      <c r="F57" s="183">
        <v>10186</v>
      </c>
      <c r="G57" s="184">
        <v>1</v>
      </c>
      <c r="H57" s="183">
        <v>1</v>
      </c>
      <c r="I57" s="185" t="s">
        <v>3364</v>
      </c>
      <c r="J57" s="184">
        <v>28.883</v>
      </c>
      <c r="K57" s="186">
        <v>10</v>
      </c>
      <c r="L57" s="187">
        <v>288.83</v>
      </c>
      <c r="M57" s="207" t="s">
        <v>2384</v>
      </c>
      <c r="N57" s="217" t="s">
        <v>2440</v>
      </c>
      <c r="O57" s="217"/>
      <c r="P57" s="267" t="s">
        <v>3439</v>
      </c>
      <c r="Q57" s="184" t="s">
        <v>791</v>
      </c>
      <c r="R57" s="183">
        <v>1.042</v>
      </c>
      <c r="S57" s="268" t="s">
        <v>3437</v>
      </c>
      <c r="T57" s="184">
        <v>25.41</v>
      </c>
      <c r="U57" s="186">
        <v>9.596928982725528</v>
      </c>
      <c r="V57" s="187">
        <v>243.85796545105566</v>
      </c>
      <c r="W57" s="273" t="s">
        <v>3887</v>
      </c>
      <c r="X57" s="277" t="s">
        <v>3438</v>
      </c>
      <c r="Y57" s="277"/>
      <c r="Z57" s="267"/>
      <c r="AA57" s="184"/>
      <c r="AB57" s="183"/>
      <c r="AC57" s="268"/>
      <c r="AD57" s="184"/>
      <c r="AE57" s="186"/>
      <c r="AF57" s="187"/>
      <c r="AG57" s="273"/>
      <c r="AH57" s="273"/>
      <c r="AI57" s="277"/>
      <c r="AJ57" s="218">
        <v>150160763</v>
      </c>
      <c r="AK57" s="219" t="s">
        <v>2199</v>
      </c>
      <c r="AL57" s="220">
        <v>1</v>
      </c>
      <c r="AM57" s="185" t="s">
        <v>1899</v>
      </c>
      <c r="AN57" s="214">
        <v>24.5681</v>
      </c>
      <c r="AO57" s="186">
        <v>10</v>
      </c>
      <c r="AP57" s="187">
        <v>245.681</v>
      </c>
      <c r="AQ57" s="215" t="s">
        <v>3893</v>
      </c>
      <c r="AR57" s="280" t="s">
        <v>1330</v>
      </c>
      <c r="AS57" s="280"/>
      <c r="AT57" s="183">
        <v>43934</v>
      </c>
      <c r="AU57" s="183" t="s">
        <v>581</v>
      </c>
      <c r="AV57" s="183">
        <v>1</v>
      </c>
      <c r="AW57" s="185" t="s">
        <v>3327</v>
      </c>
      <c r="AX57" s="184">
        <v>16.6566</v>
      </c>
      <c r="AY57" s="186">
        <v>10</v>
      </c>
      <c r="AZ57" s="187">
        <v>166.566</v>
      </c>
      <c r="BA57" s="207" t="s">
        <v>2647</v>
      </c>
      <c r="BB57" s="208" t="s">
        <v>2685</v>
      </c>
      <c r="BC57" s="208"/>
    </row>
    <row r="58" spans="1:55" ht="25.5" customHeight="1">
      <c r="A58" s="115">
        <v>55</v>
      </c>
      <c r="B58" s="103" t="s">
        <v>1729</v>
      </c>
      <c r="C58" s="120">
        <v>1</v>
      </c>
      <c r="D58" s="103" t="s">
        <v>581</v>
      </c>
      <c r="E58" s="15">
        <v>2</v>
      </c>
      <c r="F58" s="183">
        <v>10184</v>
      </c>
      <c r="G58" s="184">
        <v>1</v>
      </c>
      <c r="H58" s="183">
        <v>1</v>
      </c>
      <c r="I58" s="185" t="s">
        <v>3364</v>
      </c>
      <c r="J58" s="184">
        <v>60.9037</v>
      </c>
      <c r="K58" s="186">
        <v>2</v>
      </c>
      <c r="L58" s="187">
        <v>121.8074</v>
      </c>
      <c r="M58" s="207" t="s">
        <v>2378</v>
      </c>
      <c r="N58" s="217" t="s">
        <v>2441</v>
      </c>
      <c r="O58" s="217"/>
      <c r="P58" s="267" t="s">
        <v>792</v>
      </c>
      <c r="Q58" s="184" t="s">
        <v>793</v>
      </c>
      <c r="R58" s="183">
        <v>0.96</v>
      </c>
      <c r="S58" s="268" t="s">
        <v>3440</v>
      </c>
      <c r="T58" s="184">
        <v>40.25</v>
      </c>
      <c r="U58" s="186">
        <v>2.0833333333333335</v>
      </c>
      <c r="V58" s="187">
        <v>83.85416666666667</v>
      </c>
      <c r="W58" s="275" t="s">
        <v>3887</v>
      </c>
      <c r="X58" s="276" t="s">
        <v>3937</v>
      </c>
      <c r="Y58" s="276" t="s">
        <v>2883</v>
      </c>
      <c r="Z58" s="267"/>
      <c r="AA58" s="184"/>
      <c r="AB58" s="183"/>
      <c r="AC58" s="268"/>
      <c r="AD58" s="184"/>
      <c r="AE58" s="186"/>
      <c r="AF58" s="187"/>
      <c r="AG58" s="275"/>
      <c r="AH58" s="275"/>
      <c r="AI58" s="276"/>
      <c r="AJ58" s="218">
        <v>151101183</v>
      </c>
      <c r="AK58" s="219" t="s">
        <v>2199</v>
      </c>
      <c r="AL58" s="220">
        <v>1</v>
      </c>
      <c r="AM58" s="185" t="s">
        <v>1899</v>
      </c>
      <c r="AN58" s="214">
        <v>59.925</v>
      </c>
      <c r="AO58" s="186">
        <v>2</v>
      </c>
      <c r="AP58" s="187">
        <v>119.85</v>
      </c>
      <c r="AQ58" s="215" t="s">
        <v>3901</v>
      </c>
      <c r="AR58" s="280" t="s">
        <v>1331</v>
      </c>
      <c r="AS58" s="280"/>
      <c r="AT58" s="183">
        <v>89169</v>
      </c>
      <c r="AU58" s="183" t="s">
        <v>581</v>
      </c>
      <c r="AV58" s="183">
        <v>1</v>
      </c>
      <c r="AW58" s="185" t="s">
        <v>3327</v>
      </c>
      <c r="AX58" s="184">
        <v>84.8</v>
      </c>
      <c r="AY58" s="186">
        <v>2</v>
      </c>
      <c r="AZ58" s="187">
        <v>169.6</v>
      </c>
      <c r="BA58" s="207" t="s">
        <v>3901</v>
      </c>
      <c r="BB58" s="208" t="s">
        <v>2718</v>
      </c>
      <c r="BC58" s="208"/>
    </row>
    <row r="59" spans="1:55" ht="25.5">
      <c r="A59" s="115">
        <v>56</v>
      </c>
      <c r="B59" s="103" t="s">
        <v>1517</v>
      </c>
      <c r="C59" s="120">
        <v>1</v>
      </c>
      <c r="D59" s="103" t="s">
        <v>581</v>
      </c>
      <c r="E59" s="15">
        <v>3</v>
      </c>
      <c r="F59" s="183">
        <v>10241</v>
      </c>
      <c r="G59" s="184">
        <v>1</v>
      </c>
      <c r="H59" s="183">
        <v>1</v>
      </c>
      <c r="I59" s="185" t="s">
        <v>3364</v>
      </c>
      <c r="J59" s="184">
        <v>71.3946</v>
      </c>
      <c r="K59" s="186">
        <v>3</v>
      </c>
      <c r="L59" s="187">
        <v>214.1838</v>
      </c>
      <c r="M59" s="207" t="s">
        <v>2378</v>
      </c>
      <c r="N59" s="217" t="s">
        <v>2442</v>
      </c>
      <c r="O59" s="217"/>
      <c r="P59" s="267">
        <v>559581</v>
      </c>
      <c r="Q59" s="184" t="s">
        <v>617</v>
      </c>
      <c r="R59" s="183">
        <v>1</v>
      </c>
      <c r="S59" s="268" t="s">
        <v>3418</v>
      </c>
      <c r="T59" s="184">
        <v>90.1</v>
      </c>
      <c r="U59" s="186">
        <v>3</v>
      </c>
      <c r="V59" s="187">
        <v>270.3</v>
      </c>
      <c r="W59" s="275" t="s">
        <v>3901</v>
      </c>
      <c r="X59" s="276" t="s">
        <v>3441</v>
      </c>
      <c r="Y59" s="276"/>
      <c r="Z59" s="267"/>
      <c r="AA59" s="184"/>
      <c r="AB59" s="183"/>
      <c r="AC59" s="268"/>
      <c r="AD59" s="184"/>
      <c r="AE59" s="186"/>
      <c r="AF59" s="187"/>
      <c r="AG59" s="275"/>
      <c r="AH59" s="275"/>
      <c r="AI59" s="276"/>
      <c r="AJ59" s="218">
        <v>151102023</v>
      </c>
      <c r="AK59" s="219" t="s">
        <v>2199</v>
      </c>
      <c r="AL59" s="220">
        <v>1</v>
      </c>
      <c r="AM59" s="185" t="s">
        <v>1899</v>
      </c>
      <c r="AN59" s="214">
        <v>79.5</v>
      </c>
      <c r="AO59" s="186">
        <v>3</v>
      </c>
      <c r="AP59" s="187">
        <v>238.5</v>
      </c>
      <c r="AQ59" s="215" t="s">
        <v>3901</v>
      </c>
      <c r="AR59" s="280" t="s">
        <v>1332</v>
      </c>
      <c r="AS59" s="280"/>
      <c r="AT59" s="183">
        <v>76050</v>
      </c>
      <c r="AU59" s="183" t="s">
        <v>581</v>
      </c>
      <c r="AV59" s="183">
        <v>1</v>
      </c>
      <c r="AW59" s="185" t="s">
        <v>3327</v>
      </c>
      <c r="AX59" s="184">
        <v>86.92</v>
      </c>
      <c r="AY59" s="186">
        <v>3</v>
      </c>
      <c r="AZ59" s="187">
        <v>260.76</v>
      </c>
      <c r="BA59" s="207" t="s">
        <v>3901</v>
      </c>
      <c r="BB59" s="208" t="s">
        <v>2719</v>
      </c>
      <c r="BC59" s="208"/>
    </row>
    <row r="60" spans="1:55" ht="22.5" customHeight="1">
      <c r="A60" s="115">
        <v>57</v>
      </c>
      <c r="B60" s="103" t="s">
        <v>1730</v>
      </c>
      <c r="C60" s="120">
        <v>1</v>
      </c>
      <c r="D60" s="120" t="s">
        <v>581</v>
      </c>
      <c r="E60" s="15">
        <v>18</v>
      </c>
      <c r="F60" s="183">
        <v>10128</v>
      </c>
      <c r="G60" s="184">
        <v>1</v>
      </c>
      <c r="H60" s="183">
        <v>1</v>
      </c>
      <c r="I60" s="185" t="s">
        <v>3364</v>
      </c>
      <c r="J60" s="184">
        <v>43.6</v>
      </c>
      <c r="K60" s="186">
        <v>18</v>
      </c>
      <c r="L60" s="187">
        <v>784.8</v>
      </c>
      <c r="M60" s="207" t="s">
        <v>2378</v>
      </c>
      <c r="N60" s="217" t="s">
        <v>2443</v>
      </c>
      <c r="O60" s="217"/>
      <c r="P60" s="267" t="s">
        <v>794</v>
      </c>
      <c r="Q60" s="184" t="s">
        <v>795</v>
      </c>
      <c r="R60" s="183">
        <v>1.2</v>
      </c>
      <c r="S60" s="268" t="s">
        <v>3442</v>
      </c>
      <c r="T60" s="184">
        <v>26.1</v>
      </c>
      <c r="U60" s="186">
        <v>15</v>
      </c>
      <c r="V60" s="187">
        <v>391.5</v>
      </c>
      <c r="W60" s="273" t="s">
        <v>3887</v>
      </c>
      <c r="X60" s="277" t="s">
        <v>3938</v>
      </c>
      <c r="Y60" s="277"/>
      <c r="Z60" s="267"/>
      <c r="AA60" s="184"/>
      <c r="AB60" s="183"/>
      <c r="AC60" s="268"/>
      <c r="AD60" s="184"/>
      <c r="AE60" s="186"/>
      <c r="AF60" s="187"/>
      <c r="AG60" s="273"/>
      <c r="AH60" s="273"/>
      <c r="AI60" s="277"/>
      <c r="AJ60" s="218">
        <v>151101264</v>
      </c>
      <c r="AK60" s="219" t="s">
        <v>2199</v>
      </c>
      <c r="AL60" s="220">
        <v>1</v>
      </c>
      <c r="AM60" s="185" t="s">
        <v>1899</v>
      </c>
      <c r="AN60" s="214">
        <v>40.875</v>
      </c>
      <c r="AO60" s="186">
        <v>18</v>
      </c>
      <c r="AP60" s="187">
        <v>735.75</v>
      </c>
      <c r="AQ60" s="215" t="s">
        <v>3901</v>
      </c>
      <c r="AR60" s="280" t="s">
        <v>1333</v>
      </c>
      <c r="AS60" s="280"/>
      <c r="AT60" s="183">
        <v>40917</v>
      </c>
      <c r="AU60" s="183" t="s">
        <v>581</v>
      </c>
      <c r="AV60" s="183">
        <v>1</v>
      </c>
      <c r="AW60" s="185" t="s">
        <v>3327</v>
      </c>
      <c r="AX60" s="184">
        <v>43.6</v>
      </c>
      <c r="AY60" s="186">
        <v>18</v>
      </c>
      <c r="AZ60" s="187">
        <v>784.8</v>
      </c>
      <c r="BA60" s="207" t="s">
        <v>3901</v>
      </c>
      <c r="BB60" s="208" t="s">
        <v>2720</v>
      </c>
      <c r="BC60" s="208"/>
    </row>
    <row r="61" spans="1:55" ht="25.5">
      <c r="A61" s="115">
        <v>58</v>
      </c>
      <c r="B61" s="103" t="s">
        <v>1497</v>
      </c>
      <c r="C61" s="120">
        <v>1</v>
      </c>
      <c r="D61" s="120" t="s">
        <v>581</v>
      </c>
      <c r="E61" s="15">
        <v>6</v>
      </c>
      <c r="F61" s="183">
        <v>12144</v>
      </c>
      <c r="G61" s="184">
        <v>1</v>
      </c>
      <c r="H61" s="183">
        <v>1.875</v>
      </c>
      <c r="I61" s="185" t="s">
        <v>3364</v>
      </c>
      <c r="J61" s="184">
        <v>27.729</v>
      </c>
      <c r="K61" s="186">
        <v>3.2</v>
      </c>
      <c r="L61" s="266">
        <v>88.7328</v>
      </c>
      <c r="M61" s="207" t="s">
        <v>2378</v>
      </c>
      <c r="N61" s="217" t="s">
        <v>2444</v>
      </c>
      <c r="O61" s="217"/>
      <c r="P61" s="267">
        <v>7358</v>
      </c>
      <c r="Q61" s="184" t="s">
        <v>3443</v>
      </c>
      <c r="R61" s="183">
        <v>1.875</v>
      </c>
      <c r="S61" s="268" t="s">
        <v>3444</v>
      </c>
      <c r="T61" s="184">
        <v>32.88</v>
      </c>
      <c r="U61" s="186">
        <v>3.2</v>
      </c>
      <c r="V61" s="187">
        <v>105.21600000000001</v>
      </c>
      <c r="W61" s="273" t="s">
        <v>3901</v>
      </c>
      <c r="X61" s="277" t="s">
        <v>3939</v>
      </c>
      <c r="Y61" s="277"/>
      <c r="Z61" s="267"/>
      <c r="AA61" s="184"/>
      <c r="AB61" s="183"/>
      <c r="AC61" s="268"/>
      <c r="AD61" s="184"/>
      <c r="AE61" s="186"/>
      <c r="AF61" s="187"/>
      <c r="AG61" s="273"/>
      <c r="AH61" s="273"/>
      <c r="AI61" s="277"/>
      <c r="AJ61" s="218">
        <v>151100179</v>
      </c>
      <c r="AK61" s="219" t="s">
        <v>2199</v>
      </c>
      <c r="AL61" s="220">
        <v>1.87512</v>
      </c>
      <c r="AM61" s="185" t="s">
        <v>1899</v>
      </c>
      <c r="AN61" s="214">
        <v>26.6625</v>
      </c>
      <c r="AO61" s="186">
        <v>3.1997952131063614</v>
      </c>
      <c r="AP61" s="187">
        <v>85.31453986944837</v>
      </c>
      <c r="AQ61" s="215" t="s">
        <v>3901</v>
      </c>
      <c r="AR61" s="280" t="s">
        <v>2444</v>
      </c>
      <c r="AS61" s="280"/>
      <c r="AT61" s="183">
        <v>21560</v>
      </c>
      <c r="AU61" s="183" t="s">
        <v>581</v>
      </c>
      <c r="AV61" s="183">
        <f>7.5/4</f>
        <v>1.875</v>
      </c>
      <c r="AW61" s="185" t="s">
        <v>3327</v>
      </c>
      <c r="AX61" s="184">
        <v>30.498</v>
      </c>
      <c r="AY61" s="186">
        <f>6/AV61</f>
        <v>3.2</v>
      </c>
      <c r="AZ61" s="187">
        <f>AX61*AY61</f>
        <v>97.59360000000001</v>
      </c>
      <c r="BA61" s="207" t="s">
        <v>3901</v>
      </c>
      <c r="BB61" s="208" t="s">
        <v>2721</v>
      </c>
      <c r="BC61" s="208"/>
    </row>
    <row r="62" spans="1:55" ht="25.5" customHeight="1">
      <c r="A62" s="115">
        <v>59</v>
      </c>
      <c r="B62" s="103" t="s">
        <v>1518</v>
      </c>
      <c r="C62" s="120">
        <v>1</v>
      </c>
      <c r="D62" s="120" t="s">
        <v>613</v>
      </c>
      <c r="E62" s="15">
        <v>20</v>
      </c>
      <c r="F62" s="183">
        <v>12444</v>
      </c>
      <c r="G62" s="184">
        <v>1</v>
      </c>
      <c r="H62" s="183">
        <v>1</v>
      </c>
      <c r="I62" s="185" t="s">
        <v>3546</v>
      </c>
      <c r="J62" s="184">
        <v>51.168</v>
      </c>
      <c r="K62" s="186">
        <v>20</v>
      </c>
      <c r="L62" s="187">
        <v>1023.36</v>
      </c>
      <c r="M62" s="207" t="s">
        <v>2378</v>
      </c>
      <c r="N62" s="217" t="s">
        <v>2445</v>
      </c>
      <c r="O62" s="217"/>
      <c r="P62" s="267">
        <v>550578</v>
      </c>
      <c r="Q62" s="184" t="s">
        <v>617</v>
      </c>
      <c r="R62" s="183">
        <v>1</v>
      </c>
      <c r="S62" s="268" t="s">
        <v>3426</v>
      </c>
      <c r="T62" s="184">
        <v>59.04</v>
      </c>
      <c r="U62" s="186">
        <v>20</v>
      </c>
      <c r="V62" s="187">
        <v>1180.8</v>
      </c>
      <c r="W62" s="273" t="s">
        <v>3901</v>
      </c>
      <c r="X62" s="274" t="s">
        <v>3940</v>
      </c>
      <c r="Y62" s="274"/>
      <c r="Z62" s="267"/>
      <c r="AA62" s="184"/>
      <c r="AB62" s="183"/>
      <c r="AC62" s="268"/>
      <c r="AD62" s="184"/>
      <c r="AE62" s="186"/>
      <c r="AF62" s="187"/>
      <c r="AG62" s="273"/>
      <c r="AH62" s="273"/>
      <c r="AI62" s="274"/>
      <c r="AJ62" s="218">
        <v>151100020</v>
      </c>
      <c r="AK62" s="219" t="s">
        <v>2199</v>
      </c>
      <c r="AL62" s="220">
        <v>1</v>
      </c>
      <c r="AM62" s="185" t="s">
        <v>1305</v>
      </c>
      <c r="AN62" s="214">
        <v>49.2</v>
      </c>
      <c r="AO62" s="186">
        <v>20</v>
      </c>
      <c r="AP62" s="187">
        <v>984</v>
      </c>
      <c r="AQ62" s="215" t="s">
        <v>3901</v>
      </c>
      <c r="AR62" s="280" t="s">
        <v>1334</v>
      </c>
      <c r="AS62" s="280"/>
      <c r="AT62" s="183">
        <v>85344</v>
      </c>
      <c r="AU62" s="183" t="s">
        <v>613</v>
      </c>
      <c r="AV62" s="183">
        <v>1</v>
      </c>
      <c r="AW62" s="185" t="s">
        <v>1052</v>
      </c>
      <c r="AX62" s="184">
        <v>55.76</v>
      </c>
      <c r="AY62" s="186">
        <v>20</v>
      </c>
      <c r="AZ62" s="187">
        <v>1115.2</v>
      </c>
      <c r="BA62" s="207" t="s">
        <v>3901</v>
      </c>
      <c r="BB62" s="208" t="s">
        <v>2722</v>
      </c>
      <c r="BC62" s="208"/>
    </row>
    <row r="63" spans="1:55" ht="12.75">
      <c r="A63" s="115">
        <v>60</v>
      </c>
      <c r="B63" s="103" t="s">
        <v>1519</v>
      </c>
      <c r="C63" s="120">
        <v>1</v>
      </c>
      <c r="D63" s="120" t="s">
        <v>581</v>
      </c>
      <c r="E63" s="15">
        <v>8</v>
      </c>
      <c r="F63" s="183">
        <v>12174</v>
      </c>
      <c r="G63" s="184">
        <v>1</v>
      </c>
      <c r="H63" s="183">
        <v>1</v>
      </c>
      <c r="I63" s="185" t="s">
        <v>3364</v>
      </c>
      <c r="J63" s="184">
        <v>28.2799</v>
      </c>
      <c r="K63" s="186">
        <v>8</v>
      </c>
      <c r="L63" s="187">
        <v>226.2392</v>
      </c>
      <c r="M63" s="207" t="s">
        <v>2413</v>
      </c>
      <c r="N63" s="217" t="s">
        <v>2446</v>
      </c>
      <c r="O63" s="217"/>
      <c r="P63" s="267">
        <v>6228</v>
      </c>
      <c r="Q63" s="184" t="s">
        <v>581</v>
      </c>
      <c r="R63" s="183">
        <v>1</v>
      </c>
      <c r="S63" s="268" t="s">
        <v>3327</v>
      </c>
      <c r="T63" s="184">
        <v>23.98</v>
      </c>
      <c r="U63" s="186">
        <v>8</v>
      </c>
      <c r="V63" s="187">
        <v>191.84</v>
      </c>
      <c r="W63" s="273" t="s">
        <v>3920</v>
      </c>
      <c r="X63" s="274" t="s">
        <v>3941</v>
      </c>
      <c r="Y63" s="274"/>
      <c r="Z63" s="267"/>
      <c r="AA63" s="184"/>
      <c r="AB63" s="183"/>
      <c r="AC63" s="268"/>
      <c r="AD63" s="184"/>
      <c r="AE63" s="186"/>
      <c r="AF63" s="187"/>
      <c r="AG63" s="273"/>
      <c r="AH63" s="273"/>
      <c r="AI63" s="274"/>
      <c r="AJ63" s="218">
        <v>250106519</v>
      </c>
      <c r="AK63" s="219" t="s">
        <v>2199</v>
      </c>
      <c r="AL63" s="220">
        <v>1.6</v>
      </c>
      <c r="AM63" s="185" t="s">
        <v>1899</v>
      </c>
      <c r="AN63" s="214">
        <v>17.9832</v>
      </c>
      <c r="AO63" s="186">
        <v>5</v>
      </c>
      <c r="AP63" s="187">
        <v>89.916</v>
      </c>
      <c r="AQ63" s="215" t="s">
        <v>3920</v>
      </c>
      <c r="AR63" s="280" t="s">
        <v>1335</v>
      </c>
      <c r="AS63" s="280"/>
      <c r="AT63" s="183">
        <v>77016</v>
      </c>
      <c r="AU63" s="183" t="s">
        <v>581</v>
      </c>
      <c r="AV63" s="183">
        <v>1</v>
      </c>
      <c r="AW63" s="185" t="s">
        <v>3327</v>
      </c>
      <c r="AX63" s="184">
        <v>20.383</v>
      </c>
      <c r="AY63" s="186">
        <v>8</v>
      </c>
      <c r="AZ63" s="187">
        <v>163.064</v>
      </c>
      <c r="BA63" s="207" t="s">
        <v>3920</v>
      </c>
      <c r="BB63" s="208" t="s">
        <v>2723</v>
      </c>
      <c r="BC63" s="208"/>
    </row>
    <row r="64" spans="1:55" ht="25.5" customHeight="1">
      <c r="A64" s="115">
        <v>61</v>
      </c>
      <c r="B64" s="120" t="s">
        <v>4208</v>
      </c>
      <c r="C64" s="120">
        <v>30</v>
      </c>
      <c r="D64" s="120" t="s">
        <v>617</v>
      </c>
      <c r="E64" s="15">
        <v>5</v>
      </c>
      <c r="F64" s="183">
        <v>12847</v>
      </c>
      <c r="G64" s="184">
        <v>1</v>
      </c>
      <c r="H64" s="183">
        <v>1</v>
      </c>
      <c r="I64" s="185" t="s">
        <v>3133</v>
      </c>
      <c r="J64" s="184">
        <v>36.3806</v>
      </c>
      <c r="K64" s="186">
        <v>5</v>
      </c>
      <c r="L64" s="187">
        <v>181.90300000000002</v>
      </c>
      <c r="M64" s="207"/>
      <c r="N64" s="217" t="s">
        <v>2448</v>
      </c>
      <c r="O64" s="217"/>
      <c r="P64" s="267" t="s">
        <v>796</v>
      </c>
      <c r="Q64" s="184" t="s">
        <v>797</v>
      </c>
      <c r="R64" s="183">
        <v>1</v>
      </c>
      <c r="S64" s="268" t="s">
        <v>3445</v>
      </c>
      <c r="T64" s="184">
        <v>14.95</v>
      </c>
      <c r="U64" s="186">
        <v>5</v>
      </c>
      <c r="V64" s="187">
        <v>74.75</v>
      </c>
      <c r="W64" s="273" t="s">
        <v>3893</v>
      </c>
      <c r="X64" s="274" t="s">
        <v>3942</v>
      </c>
      <c r="Y64" s="274"/>
      <c r="Z64" s="267"/>
      <c r="AA64" s="184"/>
      <c r="AB64" s="183"/>
      <c r="AC64" s="268"/>
      <c r="AD64" s="184"/>
      <c r="AE64" s="186"/>
      <c r="AF64" s="187"/>
      <c r="AG64" s="273"/>
      <c r="AH64" s="273"/>
      <c r="AI64" s="274"/>
      <c r="AJ64" s="218">
        <v>151301573</v>
      </c>
      <c r="AK64" s="219" t="s">
        <v>535</v>
      </c>
      <c r="AL64" s="220">
        <v>1</v>
      </c>
      <c r="AM64" s="185" t="s">
        <v>1286</v>
      </c>
      <c r="AN64" s="214">
        <v>15.8281</v>
      </c>
      <c r="AO64" s="186">
        <v>5</v>
      </c>
      <c r="AP64" s="187">
        <v>79.1405</v>
      </c>
      <c r="AQ64" s="215" t="s">
        <v>3893</v>
      </c>
      <c r="AR64" s="280" t="s">
        <v>1336</v>
      </c>
      <c r="AS64" s="280"/>
      <c r="AT64" s="183">
        <v>63154</v>
      </c>
      <c r="AU64" s="183" t="s">
        <v>617</v>
      </c>
      <c r="AV64" s="183">
        <v>1</v>
      </c>
      <c r="AW64" s="185" t="s">
        <v>3156</v>
      </c>
      <c r="AX64" s="184">
        <v>7.1825</v>
      </c>
      <c r="AY64" s="186">
        <v>5</v>
      </c>
      <c r="AZ64" s="187">
        <v>35.9125</v>
      </c>
      <c r="BA64" s="207" t="s">
        <v>2700</v>
      </c>
      <c r="BB64" s="208" t="s">
        <v>2724</v>
      </c>
      <c r="BC64" s="208"/>
    </row>
    <row r="65" spans="1:55" ht="25.5">
      <c r="A65" s="115">
        <v>62</v>
      </c>
      <c r="B65" s="103" t="s">
        <v>1520</v>
      </c>
      <c r="C65" s="120">
        <v>1</v>
      </c>
      <c r="D65" s="120" t="s">
        <v>581</v>
      </c>
      <c r="E65" s="15">
        <v>25</v>
      </c>
      <c r="F65" s="183">
        <v>12079</v>
      </c>
      <c r="G65" s="184">
        <v>1</v>
      </c>
      <c r="H65" s="183">
        <v>1</v>
      </c>
      <c r="I65" s="185" t="s">
        <v>3538</v>
      </c>
      <c r="J65" s="184">
        <v>27.648</v>
      </c>
      <c r="K65" s="186">
        <v>25</v>
      </c>
      <c r="L65" s="187">
        <v>691.2</v>
      </c>
      <c r="M65" s="207" t="s">
        <v>2449</v>
      </c>
      <c r="N65" s="217" t="s">
        <v>2450</v>
      </c>
      <c r="O65" s="217"/>
      <c r="P65" s="267">
        <v>52004</v>
      </c>
      <c r="Q65" s="184" t="s">
        <v>799</v>
      </c>
      <c r="R65" s="183">
        <v>1.208</v>
      </c>
      <c r="S65" s="268" t="s">
        <v>3446</v>
      </c>
      <c r="T65" s="184">
        <v>11.523</v>
      </c>
      <c r="U65" s="186">
        <v>20.695364238410598</v>
      </c>
      <c r="V65" s="187">
        <v>238.4726821192053</v>
      </c>
      <c r="W65" s="273" t="s">
        <v>3926</v>
      </c>
      <c r="X65" s="274" t="s">
        <v>3447</v>
      </c>
      <c r="Y65" s="274" t="s">
        <v>2883</v>
      </c>
      <c r="Z65" s="267"/>
      <c r="AA65" s="184"/>
      <c r="AB65" s="183"/>
      <c r="AC65" s="268"/>
      <c r="AD65" s="184"/>
      <c r="AE65" s="186"/>
      <c r="AF65" s="187"/>
      <c r="AG65" s="273"/>
      <c r="AH65" s="273"/>
      <c r="AI65" s="274"/>
      <c r="AJ65" s="218">
        <v>150183380</v>
      </c>
      <c r="AK65" s="219" t="s">
        <v>2646</v>
      </c>
      <c r="AL65" s="220">
        <v>1</v>
      </c>
      <c r="AM65" s="185" t="s">
        <v>1337</v>
      </c>
      <c r="AN65" s="214">
        <v>27.405</v>
      </c>
      <c r="AO65" s="186">
        <v>25</v>
      </c>
      <c r="AP65" s="187">
        <v>685.125</v>
      </c>
      <c r="AQ65" s="215" t="s">
        <v>2606</v>
      </c>
      <c r="AR65" s="280" t="s">
        <v>25</v>
      </c>
      <c r="AS65" s="280"/>
      <c r="AT65" s="183">
        <v>45546</v>
      </c>
      <c r="AU65" s="183" t="s">
        <v>581</v>
      </c>
      <c r="AV65" s="183">
        <v>1</v>
      </c>
      <c r="AW65" s="185" t="s">
        <v>1043</v>
      </c>
      <c r="AX65" s="184">
        <v>27.429000000000002</v>
      </c>
      <c r="AY65" s="186">
        <v>25</v>
      </c>
      <c r="AZ65" s="187">
        <v>685.725</v>
      </c>
      <c r="BA65" s="207" t="s">
        <v>2606</v>
      </c>
      <c r="BB65" s="208" t="s">
        <v>1058</v>
      </c>
      <c r="BC65" s="208"/>
    </row>
    <row r="66" spans="1:55" ht="25.5" customHeight="1">
      <c r="A66" s="115">
        <v>63</v>
      </c>
      <c r="B66" s="103" t="s">
        <v>3764</v>
      </c>
      <c r="C66" s="120">
        <v>1</v>
      </c>
      <c r="D66" s="120" t="s">
        <v>581</v>
      </c>
      <c r="E66" s="15">
        <v>10</v>
      </c>
      <c r="F66" s="183">
        <v>12079</v>
      </c>
      <c r="G66" s="184">
        <v>1</v>
      </c>
      <c r="H66" s="183">
        <v>1</v>
      </c>
      <c r="I66" s="185" t="s">
        <v>3538</v>
      </c>
      <c r="J66" s="184">
        <v>25.227</v>
      </c>
      <c r="K66" s="186">
        <v>10</v>
      </c>
      <c r="L66" s="187">
        <v>252.27</v>
      </c>
      <c r="M66" s="207" t="s">
        <v>2449</v>
      </c>
      <c r="N66" s="217" t="s">
        <v>2450</v>
      </c>
      <c r="O66" s="217"/>
      <c r="P66" s="267" t="s">
        <v>798</v>
      </c>
      <c r="Q66" s="184" t="s">
        <v>799</v>
      </c>
      <c r="R66" s="183">
        <v>1.208</v>
      </c>
      <c r="S66" s="268" t="s">
        <v>3446</v>
      </c>
      <c r="T66" s="184">
        <v>11.523</v>
      </c>
      <c r="U66" s="186">
        <v>8.27814569536424</v>
      </c>
      <c r="V66" s="187">
        <v>95.38907284768213</v>
      </c>
      <c r="W66" s="273" t="s">
        <v>3926</v>
      </c>
      <c r="X66" s="274" t="s">
        <v>3448</v>
      </c>
      <c r="Y66" s="274"/>
      <c r="Z66" s="267"/>
      <c r="AA66" s="184"/>
      <c r="AB66" s="183"/>
      <c r="AC66" s="268"/>
      <c r="AD66" s="184"/>
      <c r="AE66" s="186"/>
      <c r="AF66" s="187"/>
      <c r="AG66" s="273"/>
      <c r="AH66" s="273"/>
      <c r="AI66" s="274"/>
      <c r="AJ66" s="218">
        <v>150174705</v>
      </c>
      <c r="AK66" s="219" t="s">
        <v>2646</v>
      </c>
      <c r="AL66" s="220">
        <v>1</v>
      </c>
      <c r="AM66" s="185" t="s">
        <v>1337</v>
      </c>
      <c r="AN66" s="214">
        <v>26.8508</v>
      </c>
      <c r="AO66" s="186">
        <v>10</v>
      </c>
      <c r="AP66" s="187">
        <v>268.508</v>
      </c>
      <c r="AQ66" s="215" t="s">
        <v>2606</v>
      </c>
      <c r="AR66" s="280" t="s">
        <v>26</v>
      </c>
      <c r="AS66" s="280"/>
      <c r="AT66" s="183">
        <v>82624</v>
      </c>
      <c r="AU66" s="183" t="s">
        <v>581</v>
      </c>
      <c r="AV66" s="183">
        <v>1</v>
      </c>
      <c r="AW66" s="185" t="s">
        <v>1043</v>
      </c>
      <c r="AX66" s="184">
        <v>27.429000000000002</v>
      </c>
      <c r="AY66" s="186">
        <v>10</v>
      </c>
      <c r="AZ66" s="187">
        <v>274.29</v>
      </c>
      <c r="BA66" s="207" t="s">
        <v>2606</v>
      </c>
      <c r="BB66" s="208" t="s">
        <v>1059</v>
      </c>
      <c r="BC66" s="208"/>
    </row>
    <row r="67" spans="1:55" ht="25.5">
      <c r="A67" s="115">
        <v>64</v>
      </c>
      <c r="B67" s="125" t="s">
        <v>719</v>
      </c>
      <c r="C67" s="120">
        <v>1</v>
      </c>
      <c r="D67" s="120" t="s">
        <v>613</v>
      </c>
      <c r="E67" s="15">
        <v>12</v>
      </c>
      <c r="F67" s="183">
        <v>12458</v>
      </c>
      <c r="G67" s="184">
        <v>1</v>
      </c>
      <c r="H67" s="183">
        <v>1</v>
      </c>
      <c r="I67" s="185" t="s">
        <v>3546</v>
      </c>
      <c r="J67" s="184">
        <v>11.4797</v>
      </c>
      <c r="K67" s="186">
        <v>12</v>
      </c>
      <c r="L67" s="187">
        <v>137.75639999999999</v>
      </c>
      <c r="M67" s="207" t="s">
        <v>2452</v>
      </c>
      <c r="N67" s="217" t="s">
        <v>2451</v>
      </c>
      <c r="O67" s="217"/>
      <c r="P67" s="267" t="s">
        <v>800</v>
      </c>
      <c r="Q67" s="184" t="s">
        <v>581</v>
      </c>
      <c r="R67" s="183">
        <v>1</v>
      </c>
      <c r="S67" s="268" t="s">
        <v>3401</v>
      </c>
      <c r="T67" s="184">
        <v>6.66</v>
      </c>
      <c r="U67" s="186">
        <v>12</v>
      </c>
      <c r="V67" s="187">
        <v>79.92</v>
      </c>
      <c r="W67" s="273" t="s">
        <v>3913</v>
      </c>
      <c r="X67" s="274" t="s">
        <v>3943</v>
      </c>
      <c r="Y67" s="274"/>
      <c r="Z67" s="267"/>
      <c r="AA67" s="184"/>
      <c r="AB67" s="183"/>
      <c r="AC67" s="268"/>
      <c r="AD67" s="184"/>
      <c r="AE67" s="186"/>
      <c r="AF67" s="187"/>
      <c r="AG67" s="273"/>
      <c r="AH67" s="273"/>
      <c r="AI67" s="274"/>
      <c r="AJ67" s="218">
        <v>150199180</v>
      </c>
      <c r="AK67" s="219" t="s">
        <v>2199</v>
      </c>
      <c r="AL67" s="220">
        <v>1</v>
      </c>
      <c r="AM67" s="185" t="s">
        <v>1305</v>
      </c>
      <c r="AN67" s="214">
        <v>4.617</v>
      </c>
      <c r="AO67" s="186">
        <v>12</v>
      </c>
      <c r="AP67" s="187">
        <v>55.403999999999996</v>
      </c>
      <c r="AQ67" s="215" t="s">
        <v>2447</v>
      </c>
      <c r="AR67" s="280" t="s">
        <v>27</v>
      </c>
      <c r="AS67" s="280"/>
      <c r="AT67" s="183">
        <v>80138</v>
      </c>
      <c r="AU67" s="183" t="s">
        <v>613</v>
      </c>
      <c r="AV67" s="183">
        <v>1</v>
      </c>
      <c r="AW67" s="185" t="s">
        <v>1052</v>
      </c>
      <c r="AX67" s="184">
        <v>8.226</v>
      </c>
      <c r="AY67" s="186">
        <v>12</v>
      </c>
      <c r="AZ67" s="187">
        <v>98.71200000000002</v>
      </c>
      <c r="BA67" s="207" t="s">
        <v>2725</v>
      </c>
      <c r="BB67" s="208" t="s">
        <v>719</v>
      </c>
      <c r="BC67" s="208"/>
    </row>
    <row r="68" spans="1:55" ht="25.5" customHeight="1">
      <c r="A68" s="115">
        <v>65</v>
      </c>
      <c r="B68" s="125" t="s">
        <v>720</v>
      </c>
      <c r="C68" s="120">
        <v>1</v>
      </c>
      <c r="D68" s="120" t="s">
        <v>581</v>
      </c>
      <c r="E68" s="15">
        <v>10</v>
      </c>
      <c r="F68" s="183">
        <v>12088</v>
      </c>
      <c r="G68" s="184">
        <v>1</v>
      </c>
      <c r="H68" s="183">
        <v>1</v>
      </c>
      <c r="I68" s="185" t="s">
        <v>3364</v>
      </c>
      <c r="J68" s="184">
        <v>11.9794</v>
      </c>
      <c r="K68" s="186">
        <v>10</v>
      </c>
      <c r="L68" s="187">
        <v>119.794</v>
      </c>
      <c r="M68" s="207" t="s">
        <v>2452</v>
      </c>
      <c r="N68" s="217" t="s">
        <v>2453</v>
      </c>
      <c r="O68" s="217"/>
      <c r="P68" s="267" t="s">
        <v>801</v>
      </c>
      <c r="Q68" s="184" t="s">
        <v>581</v>
      </c>
      <c r="R68" s="183">
        <v>1</v>
      </c>
      <c r="S68" s="268" t="s">
        <v>3327</v>
      </c>
      <c r="T68" s="184">
        <v>6.66</v>
      </c>
      <c r="U68" s="186">
        <v>10</v>
      </c>
      <c r="V68" s="187">
        <v>66.6</v>
      </c>
      <c r="W68" s="273" t="s">
        <v>3913</v>
      </c>
      <c r="X68" s="274" t="s">
        <v>3944</v>
      </c>
      <c r="Y68" s="274"/>
      <c r="Z68" s="267"/>
      <c r="AA68" s="184"/>
      <c r="AB68" s="183"/>
      <c r="AC68" s="268"/>
      <c r="AD68" s="184"/>
      <c r="AE68" s="186"/>
      <c r="AF68" s="187"/>
      <c r="AG68" s="273"/>
      <c r="AH68" s="273"/>
      <c r="AI68" s="274"/>
      <c r="AJ68" s="218">
        <v>150834497</v>
      </c>
      <c r="AK68" s="219" t="s">
        <v>2199</v>
      </c>
      <c r="AL68" s="220">
        <v>1</v>
      </c>
      <c r="AM68" s="185" t="s">
        <v>1899</v>
      </c>
      <c r="AN68" s="214">
        <v>7.4474</v>
      </c>
      <c r="AO68" s="186">
        <v>10</v>
      </c>
      <c r="AP68" s="187">
        <v>74.474</v>
      </c>
      <c r="AQ68" s="215" t="s">
        <v>28</v>
      </c>
      <c r="AR68" s="280" t="s">
        <v>29</v>
      </c>
      <c r="AS68" s="280"/>
      <c r="AT68" s="183">
        <v>84181</v>
      </c>
      <c r="AU68" s="183" t="s">
        <v>581</v>
      </c>
      <c r="AV68" s="183">
        <v>1</v>
      </c>
      <c r="AW68" s="185" t="s">
        <v>3327</v>
      </c>
      <c r="AX68" s="184">
        <v>9</v>
      </c>
      <c r="AY68" s="186">
        <v>10</v>
      </c>
      <c r="AZ68" s="187">
        <v>90</v>
      </c>
      <c r="BA68" s="207" t="s">
        <v>2725</v>
      </c>
      <c r="BB68" s="208" t="s">
        <v>720</v>
      </c>
      <c r="BC68" s="208"/>
    </row>
    <row r="69" spans="1:55" ht="25.5">
      <c r="A69" s="115">
        <v>66</v>
      </c>
      <c r="B69" s="103" t="s">
        <v>3765</v>
      </c>
      <c r="C69" s="120">
        <v>1</v>
      </c>
      <c r="D69" s="120" t="s">
        <v>581</v>
      </c>
      <c r="E69" s="15">
        <v>8</v>
      </c>
      <c r="F69" s="183">
        <v>12280</v>
      </c>
      <c r="G69" s="184">
        <v>1</v>
      </c>
      <c r="H69" s="183">
        <v>1</v>
      </c>
      <c r="I69" s="185" t="s">
        <v>3364</v>
      </c>
      <c r="J69" s="184">
        <v>27</v>
      </c>
      <c r="K69" s="186">
        <v>8</v>
      </c>
      <c r="L69" s="187">
        <v>216</v>
      </c>
      <c r="M69" s="207" t="s">
        <v>2384</v>
      </c>
      <c r="N69" s="217" t="s">
        <v>2454</v>
      </c>
      <c r="O69" s="217"/>
      <c r="P69" s="267" t="s">
        <v>802</v>
      </c>
      <c r="Q69" s="184" t="s">
        <v>803</v>
      </c>
      <c r="R69" s="183">
        <v>1.04</v>
      </c>
      <c r="S69" s="268" t="s">
        <v>3449</v>
      </c>
      <c r="T69" s="184">
        <v>25.32</v>
      </c>
      <c r="U69" s="186">
        <v>7.692307692307692</v>
      </c>
      <c r="V69" s="187">
        <v>194.76923076923075</v>
      </c>
      <c r="W69" s="273" t="s">
        <v>3893</v>
      </c>
      <c r="X69" s="274" t="s">
        <v>3945</v>
      </c>
      <c r="Y69" s="274"/>
      <c r="Z69" s="267"/>
      <c r="AA69" s="184"/>
      <c r="AB69" s="183"/>
      <c r="AC69" s="268"/>
      <c r="AD69" s="184"/>
      <c r="AE69" s="186"/>
      <c r="AF69" s="187"/>
      <c r="AG69" s="273"/>
      <c r="AH69" s="273"/>
      <c r="AI69" s="274"/>
      <c r="AJ69" s="218">
        <v>250152022</v>
      </c>
      <c r="AK69" s="219" t="s">
        <v>2199</v>
      </c>
      <c r="AL69" s="220">
        <v>1.04004</v>
      </c>
      <c r="AM69" s="185" t="s">
        <v>1899</v>
      </c>
      <c r="AN69" s="214">
        <v>23.4278</v>
      </c>
      <c r="AO69" s="186">
        <v>7.692011845698242</v>
      </c>
      <c r="AP69" s="187">
        <v>180.20691511864928</v>
      </c>
      <c r="AQ69" s="215" t="s">
        <v>3893</v>
      </c>
      <c r="AR69" s="280" t="s">
        <v>30</v>
      </c>
      <c r="AS69" s="280"/>
      <c r="AT69" s="183">
        <v>73696</v>
      </c>
      <c r="AU69" s="183" t="s">
        <v>581</v>
      </c>
      <c r="AV69" s="183">
        <v>1</v>
      </c>
      <c r="AW69" s="185" t="s">
        <v>3327</v>
      </c>
      <c r="AX69" s="184">
        <v>26.485999999999997</v>
      </c>
      <c r="AY69" s="186">
        <v>8</v>
      </c>
      <c r="AZ69" s="187">
        <v>211.88799999999998</v>
      </c>
      <c r="BA69" s="207" t="s">
        <v>3893</v>
      </c>
      <c r="BB69" s="208" t="s">
        <v>2726</v>
      </c>
      <c r="BC69" s="208"/>
    </row>
    <row r="70" spans="1:55" ht="56.25">
      <c r="A70" s="115">
        <v>67</v>
      </c>
      <c r="B70" s="103" t="s">
        <v>3766</v>
      </c>
      <c r="C70" s="120">
        <v>1</v>
      </c>
      <c r="D70" s="120" t="s">
        <v>613</v>
      </c>
      <c r="E70" s="15">
        <v>18</v>
      </c>
      <c r="F70" s="183">
        <v>12317</v>
      </c>
      <c r="G70" s="184">
        <v>1</v>
      </c>
      <c r="H70" s="183">
        <v>1</v>
      </c>
      <c r="I70" s="185" t="s">
        <v>3546</v>
      </c>
      <c r="J70" s="184">
        <v>39.3958</v>
      </c>
      <c r="K70" s="186">
        <v>18</v>
      </c>
      <c r="L70" s="187">
        <v>709.1244</v>
      </c>
      <c r="M70" s="207" t="s">
        <v>2384</v>
      </c>
      <c r="N70" s="217" t="s">
        <v>2455</v>
      </c>
      <c r="O70" s="217"/>
      <c r="P70" s="267" t="s">
        <v>3450</v>
      </c>
      <c r="Q70" s="184" t="s">
        <v>3451</v>
      </c>
      <c r="R70" s="183">
        <v>0.8</v>
      </c>
      <c r="S70" s="268" t="s">
        <v>3452</v>
      </c>
      <c r="T70" s="184">
        <v>24.37</v>
      </c>
      <c r="U70" s="186">
        <v>22.5</v>
      </c>
      <c r="V70" s="187">
        <v>548.325</v>
      </c>
      <c r="W70" s="273" t="s">
        <v>3887</v>
      </c>
      <c r="X70" s="270" t="s">
        <v>3453</v>
      </c>
      <c r="Y70" s="270"/>
      <c r="Z70" s="267"/>
      <c r="AA70" s="184"/>
      <c r="AB70" s="183"/>
      <c r="AC70" s="268"/>
      <c r="AD70" s="184"/>
      <c r="AE70" s="186"/>
      <c r="AF70" s="187"/>
      <c r="AG70" s="273"/>
      <c r="AH70" s="290"/>
      <c r="AI70" s="270"/>
      <c r="AJ70" s="218">
        <v>150159056</v>
      </c>
      <c r="AK70" s="219" t="s">
        <v>2199</v>
      </c>
      <c r="AL70" s="220">
        <v>1</v>
      </c>
      <c r="AM70" s="185" t="s">
        <v>1305</v>
      </c>
      <c r="AN70" s="214">
        <v>38.4076</v>
      </c>
      <c r="AO70" s="186">
        <v>18</v>
      </c>
      <c r="AP70" s="187">
        <v>691.3368</v>
      </c>
      <c r="AQ70" s="215" t="s">
        <v>3893</v>
      </c>
      <c r="AR70" s="280" t="s">
        <v>31</v>
      </c>
      <c r="AS70" s="280"/>
      <c r="AT70" s="183">
        <v>44795</v>
      </c>
      <c r="AU70" s="183" t="s">
        <v>613</v>
      </c>
      <c r="AV70" s="183">
        <v>1</v>
      </c>
      <c r="AW70" s="185" t="s">
        <v>1052</v>
      </c>
      <c r="AX70" s="184">
        <v>40.3768</v>
      </c>
      <c r="AY70" s="186">
        <v>18</v>
      </c>
      <c r="AZ70" s="187">
        <v>726.7824</v>
      </c>
      <c r="BA70" s="207" t="s">
        <v>3893</v>
      </c>
      <c r="BB70" s="208" t="s">
        <v>1060</v>
      </c>
      <c r="BC70" s="208"/>
    </row>
    <row r="71" spans="1:55" ht="25.5">
      <c r="A71" s="115">
        <v>68</v>
      </c>
      <c r="B71" s="103" t="s">
        <v>3767</v>
      </c>
      <c r="C71" s="120">
        <v>1</v>
      </c>
      <c r="D71" s="103" t="s">
        <v>581</v>
      </c>
      <c r="E71" s="15">
        <v>8</v>
      </c>
      <c r="F71" s="183">
        <v>12801</v>
      </c>
      <c r="G71" s="184">
        <v>1</v>
      </c>
      <c r="H71" s="183">
        <v>1</v>
      </c>
      <c r="I71" s="185" t="s">
        <v>3364</v>
      </c>
      <c r="J71" s="184">
        <v>85.7618</v>
      </c>
      <c r="K71" s="186">
        <v>8</v>
      </c>
      <c r="L71" s="187">
        <v>686.0944</v>
      </c>
      <c r="M71" s="207" t="s">
        <v>2384</v>
      </c>
      <c r="N71" s="217" t="s">
        <v>2456</v>
      </c>
      <c r="O71" s="217"/>
      <c r="P71" s="267" t="s">
        <v>3454</v>
      </c>
      <c r="Q71" s="184" t="s">
        <v>581</v>
      </c>
      <c r="R71" s="183">
        <v>1</v>
      </c>
      <c r="S71" s="268" t="s">
        <v>3327</v>
      </c>
      <c r="T71" s="184">
        <v>59.36</v>
      </c>
      <c r="U71" s="186">
        <v>8</v>
      </c>
      <c r="V71" s="187">
        <v>474.88</v>
      </c>
      <c r="W71" s="273" t="s">
        <v>3887</v>
      </c>
      <c r="X71" s="270" t="s">
        <v>3455</v>
      </c>
      <c r="Y71" s="270"/>
      <c r="Z71" s="267"/>
      <c r="AA71" s="184"/>
      <c r="AB71" s="183"/>
      <c r="AC71" s="268"/>
      <c r="AD71" s="184"/>
      <c r="AE71" s="186"/>
      <c r="AF71" s="187"/>
      <c r="AG71" s="273"/>
      <c r="AH71" s="290"/>
      <c r="AI71" s="270"/>
      <c r="AJ71" s="218">
        <v>150181957</v>
      </c>
      <c r="AK71" s="219" t="s">
        <v>535</v>
      </c>
      <c r="AL71" s="220">
        <v>1</v>
      </c>
      <c r="AM71" s="185" t="s">
        <v>374</v>
      </c>
      <c r="AN71" s="214">
        <v>85.4315</v>
      </c>
      <c r="AO71" s="186">
        <v>8</v>
      </c>
      <c r="AP71" s="187">
        <v>683.452</v>
      </c>
      <c r="AQ71" s="215" t="s">
        <v>3893</v>
      </c>
      <c r="AR71" s="280" t="s">
        <v>32</v>
      </c>
      <c r="AS71" s="280"/>
      <c r="AT71" s="183">
        <v>89850</v>
      </c>
      <c r="AU71" s="183" t="s">
        <v>581</v>
      </c>
      <c r="AV71" s="183">
        <v>1</v>
      </c>
      <c r="AW71" s="185" t="s">
        <v>3327</v>
      </c>
      <c r="AX71" s="184">
        <v>87.2234</v>
      </c>
      <c r="AY71" s="186">
        <v>8</v>
      </c>
      <c r="AZ71" s="187">
        <v>697.7872</v>
      </c>
      <c r="BA71" s="207" t="s">
        <v>3893</v>
      </c>
      <c r="BB71" s="208" t="s">
        <v>1061</v>
      </c>
      <c r="BC71" s="208"/>
    </row>
    <row r="72" spans="1:55" ht="25.5" customHeight="1">
      <c r="A72" s="115">
        <v>69</v>
      </c>
      <c r="B72" s="103" t="s">
        <v>3768</v>
      </c>
      <c r="C72" s="120">
        <v>50</v>
      </c>
      <c r="D72" s="120" t="s">
        <v>617</v>
      </c>
      <c r="E72" s="15">
        <v>12</v>
      </c>
      <c r="F72" s="183">
        <v>12496</v>
      </c>
      <c r="G72" s="184">
        <v>1</v>
      </c>
      <c r="H72" s="183">
        <v>1</v>
      </c>
      <c r="I72" s="185" t="s">
        <v>3133</v>
      </c>
      <c r="J72" s="184">
        <v>78.39</v>
      </c>
      <c r="K72" s="186">
        <v>12</v>
      </c>
      <c r="L72" s="187">
        <v>940.68</v>
      </c>
      <c r="M72" s="207" t="s">
        <v>2384</v>
      </c>
      <c r="N72" s="217" t="s">
        <v>2457</v>
      </c>
      <c r="O72" s="217"/>
      <c r="P72" s="267" t="s">
        <v>3456</v>
      </c>
      <c r="Q72" s="184" t="s">
        <v>617</v>
      </c>
      <c r="R72" s="183">
        <v>1</v>
      </c>
      <c r="S72" s="268" t="s">
        <v>3156</v>
      </c>
      <c r="T72" s="184">
        <v>75</v>
      </c>
      <c r="U72" s="186">
        <v>12</v>
      </c>
      <c r="V72" s="187">
        <v>900</v>
      </c>
      <c r="W72" s="273" t="s">
        <v>3893</v>
      </c>
      <c r="X72" s="270" t="s">
        <v>3457</v>
      </c>
      <c r="Y72" s="270"/>
      <c r="Z72" s="267"/>
      <c r="AA72" s="184"/>
      <c r="AB72" s="183"/>
      <c r="AC72" s="268"/>
      <c r="AD72" s="184"/>
      <c r="AE72" s="186"/>
      <c r="AF72" s="187"/>
      <c r="AG72" s="273"/>
      <c r="AH72" s="290"/>
      <c r="AI72" s="270"/>
      <c r="AJ72" s="218">
        <v>150181965</v>
      </c>
      <c r="AK72" s="219" t="s">
        <v>535</v>
      </c>
      <c r="AL72" s="220">
        <v>1</v>
      </c>
      <c r="AM72" s="185" t="s">
        <v>1286</v>
      </c>
      <c r="AN72" s="214">
        <v>77.2816</v>
      </c>
      <c r="AO72" s="186">
        <v>12</v>
      </c>
      <c r="AP72" s="187">
        <v>927.3792</v>
      </c>
      <c r="AQ72" s="215" t="s">
        <v>3893</v>
      </c>
      <c r="AR72" s="280" t="s">
        <v>33</v>
      </c>
      <c r="AS72" s="280"/>
      <c r="AT72" s="183">
        <v>27904</v>
      </c>
      <c r="AU72" s="183" t="s">
        <v>617</v>
      </c>
      <c r="AV72" s="183">
        <v>1</v>
      </c>
      <c r="AW72" s="185" t="s">
        <v>3156</v>
      </c>
      <c r="AX72" s="184">
        <v>78.352</v>
      </c>
      <c r="AY72" s="186">
        <v>12</v>
      </c>
      <c r="AZ72" s="187">
        <v>940.224</v>
      </c>
      <c r="BA72" s="207" t="s">
        <v>3893</v>
      </c>
      <c r="BB72" s="208" t="s">
        <v>2727</v>
      </c>
      <c r="BC72" s="208"/>
    </row>
    <row r="73" spans="1:55" ht="24">
      <c r="A73" s="115">
        <v>70</v>
      </c>
      <c r="B73" s="103" t="s">
        <v>3769</v>
      </c>
      <c r="C73" s="120">
        <v>1</v>
      </c>
      <c r="D73" s="120" t="s">
        <v>581</v>
      </c>
      <c r="E73" s="15">
        <v>6</v>
      </c>
      <c r="F73" s="183">
        <v>12755</v>
      </c>
      <c r="G73" s="184">
        <v>1</v>
      </c>
      <c r="H73" s="183">
        <v>1</v>
      </c>
      <c r="I73" s="185" t="s">
        <v>3364</v>
      </c>
      <c r="J73" s="184">
        <v>31.9146</v>
      </c>
      <c r="K73" s="186">
        <v>6</v>
      </c>
      <c r="L73" s="187">
        <v>191.4876</v>
      </c>
      <c r="M73" s="207" t="s">
        <v>2384</v>
      </c>
      <c r="N73" s="217" t="s">
        <v>2458</v>
      </c>
      <c r="O73" s="217"/>
      <c r="P73" s="267" t="s">
        <v>3458</v>
      </c>
      <c r="Q73" s="184" t="s">
        <v>3459</v>
      </c>
      <c r="R73" s="183">
        <v>0.83</v>
      </c>
      <c r="S73" s="268" t="s">
        <v>3460</v>
      </c>
      <c r="T73" s="184">
        <v>15.3</v>
      </c>
      <c r="U73" s="186">
        <v>7.228915662650603</v>
      </c>
      <c r="V73" s="187">
        <v>110.60240963855422</v>
      </c>
      <c r="W73" s="273" t="s">
        <v>3887</v>
      </c>
      <c r="X73" s="270" t="s">
        <v>3461</v>
      </c>
      <c r="Y73" s="270"/>
      <c r="Z73" s="267"/>
      <c r="AA73" s="184"/>
      <c r="AB73" s="183"/>
      <c r="AC73" s="268"/>
      <c r="AD73" s="184"/>
      <c r="AE73" s="186"/>
      <c r="AF73" s="187"/>
      <c r="AG73" s="273"/>
      <c r="AH73" s="290"/>
      <c r="AI73" s="270"/>
      <c r="AJ73" s="218">
        <v>150179863</v>
      </c>
      <c r="AK73" s="219" t="s">
        <v>2199</v>
      </c>
      <c r="AL73" s="220">
        <v>1</v>
      </c>
      <c r="AM73" s="185" t="s">
        <v>1899</v>
      </c>
      <c r="AN73" s="214">
        <v>29.5258</v>
      </c>
      <c r="AO73" s="186">
        <v>6</v>
      </c>
      <c r="AP73" s="187">
        <v>177.1548</v>
      </c>
      <c r="AQ73" s="215" t="s">
        <v>3893</v>
      </c>
      <c r="AR73" s="280" t="s">
        <v>34</v>
      </c>
      <c r="AS73" s="280"/>
      <c r="AT73" s="183">
        <v>33897</v>
      </c>
      <c r="AU73" s="183" t="s">
        <v>581</v>
      </c>
      <c r="AV73" s="183">
        <v>1</v>
      </c>
      <c r="AW73" s="185" t="s">
        <v>3327</v>
      </c>
      <c r="AX73" s="184">
        <v>31.496199999999998</v>
      </c>
      <c r="AY73" s="186">
        <v>6</v>
      </c>
      <c r="AZ73" s="187">
        <v>188.97719999999998</v>
      </c>
      <c r="BA73" s="207" t="s">
        <v>3893</v>
      </c>
      <c r="BB73" s="208" t="s">
        <v>2728</v>
      </c>
      <c r="BC73" s="208"/>
    </row>
    <row r="74" spans="1:55" ht="24" customHeight="1">
      <c r="A74" s="115">
        <v>71</v>
      </c>
      <c r="B74" s="103" t="s">
        <v>3770</v>
      </c>
      <c r="C74" s="120">
        <v>1</v>
      </c>
      <c r="D74" s="120" t="s">
        <v>581</v>
      </c>
      <c r="E74" s="15">
        <v>7</v>
      </c>
      <c r="F74" s="183">
        <v>12282</v>
      </c>
      <c r="G74" s="184">
        <v>1</v>
      </c>
      <c r="H74" s="183">
        <v>1</v>
      </c>
      <c r="I74" s="185" t="s">
        <v>3364</v>
      </c>
      <c r="J74" s="184">
        <v>23.215</v>
      </c>
      <c r="K74" s="186">
        <v>7</v>
      </c>
      <c r="L74" s="187">
        <v>162.505</v>
      </c>
      <c r="M74" s="207" t="s">
        <v>2384</v>
      </c>
      <c r="N74" s="217" t="s">
        <v>2459</v>
      </c>
      <c r="O74" s="217"/>
      <c r="P74" s="267" t="s">
        <v>804</v>
      </c>
      <c r="Q74" s="184" t="s">
        <v>3462</v>
      </c>
      <c r="R74" s="183">
        <v>1.063</v>
      </c>
      <c r="S74" s="268" t="s">
        <v>3463</v>
      </c>
      <c r="T74" s="184">
        <v>15.3</v>
      </c>
      <c r="U74" s="186">
        <v>6.58513640639699</v>
      </c>
      <c r="V74" s="187">
        <v>100.75258701787395</v>
      </c>
      <c r="W74" s="273" t="s">
        <v>3887</v>
      </c>
      <c r="X74" s="270" t="s">
        <v>3464</v>
      </c>
      <c r="Y74" s="270"/>
      <c r="Z74" s="267"/>
      <c r="AA74" s="184"/>
      <c r="AB74" s="183"/>
      <c r="AC74" s="268"/>
      <c r="AD74" s="184"/>
      <c r="AE74" s="186"/>
      <c r="AF74" s="187"/>
      <c r="AG74" s="273"/>
      <c r="AH74" s="290"/>
      <c r="AI74" s="270"/>
      <c r="AJ74" s="218">
        <v>150179871</v>
      </c>
      <c r="AK74" s="219" t="s">
        <v>2199</v>
      </c>
      <c r="AL74" s="220">
        <v>0.8</v>
      </c>
      <c r="AM74" s="185" t="s">
        <v>1899</v>
      </c>
      <c r="AN74" s="214">
        <v>21.2418</v>
      </c>
      <c r="AO74" s="186">
        <v>8.75</v>
      </c>
      <c r="AP74" s="187">
        <v>185.86575000000002</v>
      </c>
      <c r="AQ74" s="215" t="s">
        <v>3893</v>
      </c>
      <c r="AR74" s="280" t="s">
        <v>35</v>
      </c>
      <c r="AS74" s="280"/>
      <c r="AT74" s="183">
        <v>78539</v>
      </c>
      <c r="AU74" s="183" t="s">
        <v>581</v>
      </c>
      <c r="AV74" s="183">
        <v>1</v>
      </c>
      <c r="AW74" s="185" t="s">
        <v>3327</v>
      </c>
      <c r="AX74" s="184">
        <v>21.32</v>
      </c>
      <c r="AY74" s="186">
        <v>7</v>
      </c>
      <c r="AZ74" s="187">
        <v>149.24</v>
      </c>
      <c r="BA74" s="207" t="s">
        <v>3893</v>
      </c>
      <c r="BB74" s="208" t="s">
        <v>2729</v>
      </c>
      <c r="BC74" s="208"/>
    </row>
    <row r="75" spans="1:55" ht="33.75">
      <c r="A75" s="115">
        <v>72</v>
      </c>
      <c r="B75" s="103" t="s">
        <v>3771</v>
      </c>
      <c r="C75" s="120">
        <v>50</v>
      </c>
      <c r="D75" s="120" t="s">
        <v>617</v>
      </c>
      <c r="E75" s="15">
        <v>6</v>
      </c>
      <c r="F75" s="183">
        <v>12361</v>
      </c>
      <c r="G75" s="184">
        <v>1</v>
      </c>
      <c r="H75" s="183">
        <v>1</v>
      </c>
      <c r="I75" s="185" t="s">
        <v>3133</v>
      </c>
      <c r="J75" s="184">
        <v>73.4602</v>
      </c>
      <c r="K75" s="186">
        <v>6</v>
      </c>
      <c r="L75" s="187">
        <v>440.76120000000003</v>
      </c>
      <c r="M75" s="207" t="s">
        <v>2384</v>
      </c>
      <c r="N75" s="217" t="s">
        <v>2460</v>
      </c>
      <c r="O75" s="217"/>
      <c r="P75" s="267" t="s">
        <v>3465</v>
      </c>
      <c r="Q75" s="184" t="s">
        <v>617</v>
      </c>
      <c r="R75" s="183">
        <v>1</v>
      </c>
      <c r="S75" s="268" t="s">
        <v>3156</v>
      </c>
      <c r="T75" s="184">
        <v>70.29</v>
      </c>
      <c r="U75" s="186">
        <v>6</v>
      </c>
      <c r="V75" s="187">
        <v>421.74</v>
      </c>
      <c r="W75" s="273" t="s">
        <v>3887</v>
      </c>
      <c r="X75" s="270" t="s">
        <v>3466</v>
      </c>
      <c r="Y75" s="270"/>
      <c r="Z75" s="267"/>
      <c r="AA75" s="184"/>
      <c r="AB75" s="183"/>
      <c r="AC75" s="268"/>
      <c r="AD75" s="184"/>
      <c r="AE75" s="186"/>
      <c r="AF75" s="187"/>
      <c r="AG75" s="273"/>
      <c r="AH75" s="290"/>
      <c r="AI75" s="270"/>
      <c r="AJ75" s="218">
        <v>150169825</v>
      </c>
      <c r="AK75" s="219" t="s">
        <v>2199</v>
      </c>
      <c r="AL75" s="220">
        <v>1</v>
      </c>
      <c r="AM75" s="185" t="s">
        <v>1300</v>
      </c>
      <c r="AN75" s="214">
        <v>76.8844</v>
      </c>
      <c r="AO75" s="186">
        <v>6</v>
      </c>
      <c r="AP75" s="187">
        <v>461.3064</v>
      </c>
      <c r="AQ75" s="215" t="s">
        <v>3893</v>
      </c>
      <c r="AR75" s="280" t="s">
        <v>36</v>
      </c>
      <c r="AS75" s="280"/>
      <c r="AT75" s="183">
        <v>17069</v>
      </c>
      <c r="AU75" s="183" t="s">
        <v>617</v>
      </c>
      <c r="AV75" s="183">
        <v>1</v>
      </c>
      <c r="AW75" s="185" t="s">
        <v>3156</v>
      </c>
      <c r="AX75" s="184">
        <v>78.352</v>
      </c>
      <c r="AY75" s="186">
        <v>6</v>
      </c>
      <c r="AZ75" s="187">
        <v>470.112</v>
      </c>
      <c r="BA75" s="207" t="s">
        <v>3893</v>
      </c>
      <c r="BB75" s="208" t="s">
        <v>2730</v>
      </c>
      <c r="BC75" s="208"/>
    </row>
    <row r="76" spans="1:55" ht="36">
      <c r="A76" s="115">
        <v>73</v>
      </c>
      <c r="B76" s="103" t="s">
        <v>3772</v>
      </c>
      <c r="C76" s="120">
        <v>1</v>
      </c>
      <c r="D76" s="120" t="s">
        <v>613</v>
      </c>
      <c r="E76" s="15">
        <v>8</v>
      </c>
      <c r="F76" s="183">
        <v>12190</v>
      </c>
      <c r="G76" s="184">
        <v>1</v>
      </c>
      <c r="H76" s="183">
        <v>1</v>
      </c>
      <c r="I76" s="185" t="s">
        <v>3537</v>
      </c>
      <c r="J76" s="184">
        <v>73.8842</v>
      </c>
      <c r="K76" s="186">
        <v>8</v>
      </c>
      <c r="L76" s="187">
        <v>591.0736</v>
      </c>
      <c r="M76" s="207" t="s">
        <v>2384</v>
      </c>
      <c r="N76" s="217" t="s">
        <v>3549</v>
      </c>
      <c r="O76" s="217"/>
      <c r="P76" s="267" t="s">
        <v>3467</v>
      </c>
      <c r="Q76" s="184" t="s">
        <v>1663</v>
      </c>
      <c r="R76" s="183">
        <v>1</v>
      </c>
      <c r="S76" s="268" t="s">
        <v>1664</v>
      </c>
      <c r="T76" s="184">
        <v>65.11</v>
      </c>
      <c r="U76" s="186">
        <v>8</v>
      </c>
      <c r="V76" s="187">
        <v>520.88</v>
      </c>
      <c r="W76" s="273" t="s">
        <v>3893</v>
      </c>
      <c r="X76" s="270" t="s">
        <v>1665</v>
      </c>
      <c r="Y76" s="270"/>
      <c r="Z76" s="267"/>
      <c r="AA76" s="184"/>
      <c r="AB76" s="183"/>
      <c r="AC76" s="268"/>
      <c r="AD76" s="184"/>
      <c r="AE76" s="186"/>
      <c r="AF76" s="187"/>
      <c r="AG76" s="273"/>
      <c r="AH76" s="290"/>
      <c r="AI76" s="270"/>
      <c r="AJ76" s="218">
        <v>150196393</v>
      </c>
      <c r="AK76" s="219" t="s">
        <v>2199</v>
      </c>
      <c r="AL76" s="220">
        <v>1</v>
      </c>
      <c r="AM76" s="185" t="s">
        <v>1266</v>
      </c>
      <c r="AN76" s="214">
        <v>56.7851</v>
      </c>
      <c r="AO76" s="186">
        <v>8</v>
      </c>
      <c r="AP76" s="187">
        <v>454.2808</v>
      </c>
      <c r="AQ76" s="215" t="s">
        <v>3893</v>
      </c>
      <c r="AR76" s="280" t="s">
        <v>37</v>
      </c>
      <c r="AS76" s="280"/>
      <c r="AT76" s="183">
        <v>19738</v>
      </c>
      <c r="AU76" s="183" t="s">
        <v>613</v>
      </c>
      <c r="AV76" s="183">
        <v>1</v>
      </c>
      <c r="AW76" s="185" t="s">
        <v>1042</v>
      </c>
      <c r="AX76" s="184">
        <v>35.8504</v>
      </c>
      <c r="AY76" s="186">
        <v>8</v>
      </c>
      <c r="AZ76" s="187">
        <v>286.8032</v>
      </c>
      <c r="BA76" s="207" t="s">
        <v>3893</v>
      </c>
      <c r="BB76" s="208" t="s">
        <v>2731</v>
      </c>
      <c r="BC76" s="208"/>
    </row>
    <row r="77" spans="1:55" ht="25.5">
      <c r="A77" s="115">
        <v>74</v>
      </c>
      <c r="B77" s="103" t="s">
        <v>3773</v>
      </c>
      <c r="C77" s="120">
        <v>1</v>
      </c>
      <c r="D77" s="120" t="s">
        <v>581</v>
      </c>
      <c r="E77" s="15">
        <v>10</v>
      </c>
      <c r="F77" s="183">
        <v>12207</v>
      </c>
      <c r="G77" s="184">
        <v>1</v>
      </c>
      <c r="H77" s="183">
        <v>1</v>
      </c>
      <c r="I77" s="185" t="s">
        <v>3364</v>
      </c>
      <c r="J77" s="184">
        <v>36.9442</v>
      </c>
      <c r="K77" s="186">
        <v>10</v>
      </c>
      <c r="L77" s="187">
        <v>369.442</v>
      </c>
      <c r="M77" s="207" t="s">
        <v>2384</v>
      </c>
      <c r="N77" s="217" t="s">
        <v>2461</v>
      </c>
      <c r="O77" s="217"/>
      <c r="P77" s="267" t="s">
        <v>1666</v>
      </c>
      <c r="Q77" s="184" t="s">
        <v>1667</v>
      </c>
      <c r="R77" s="183">
        <v>0.75</v>
      </c>
      <c r="S77" s="268" t="s">
        <v>1668</v>
      </c>
      <c r="T77" s="184">
        <v>24.46</v>
      </c>
      <c r="U77" s="186">
        <v>13.333333333333334</v>
      </c>
      <c r="V77" s="187">
        <v>326.1333333333334</v>
      </c>
      <c r="W77" s="273" t="s">
        <v>3887</v>
      </c>
      <c r="X77" s="270" t="s">
        <v>1669</v>
      </c>
      <c r="Y77" s="270"/>
      <c r="Z77" s="267"/>
      <c r="AA77" s="184"/>
      <c r="AB77" s="183"/>
      <c r="AC77" s="268"/>
      <c r="AD77" s="184"/>
      <c r="AE77" s="186"/>
      <c r="AF77" s="187"/>
      <c r="AG77" s="273"/>
      <c r="AH77" s="290"/>
      <c r="AI77" s="270"/>
      <c r="AJ77" s="218">
        <v>250151301</v>
      </c>
      <c r="AK77" s="219" t="s">
        <v>2199</v>
      </c>
      <c r="AL77" s="220">
        <v>0.85</v>
      </c>
      <c r="AM77" s="185" t="s">
        <v>1899</v>
      </c>
      <c r="AN77" s="214">
        <v>33.5136</v>
      </c>
      <c r="AO77" s="186">
        <v>11.764705882352942</v>
      </c>
      <c r="AP77" s="187">
        <v>394.2776470588235</v>
      </c>
      <c r="AQ77" s="215" t="s">
        <v>3893</v>
      </c>
      <c r="AR77" s="280" t="s">
        <v>38</v>
      </c>
      <c r="AS77" s="280"/>
      <c r="AT77" s="183">
        <v>17364</v>
      </c>
      <c r="AU77" s="183" t="s">
        <v>581</v>
      </c>
      <c r="AV77" s="183">
        <v>1</v>
      </c>
      <c r="AW77" s="185" t="s">
        <v>3327</v>
      </c>
      <c r="AX77" s="184">
        <v>32.5376</v>
      </c>
      <c r="AY77" s="186">
        <v>10</v>
      </c>
      <c r="AZ77" s="187">
        <v>325.376</v>
      </c>
      <c r="BA77" s="207" t="s">
        <v>3893</v>
      </c>
      <c r="BB77" s="208" t="s">
        <v>2732</v>
      </c>
      <c r="BC77" s="208"/>
    </row>
    <row r="78" spans="1:55" ht="24" customHeight="1">
      <c r="A78" s="115">
        <v>75</v>
      </c>
      <c r="B78" s="125" t="s">
        <v>2228</v>
      </c>
      <c r="C78" s="120">
        <v>1</v>
      </c>
      <c r="D78" s="120" t="s">
        <v>613</v>
      </c>
      <c r="E78" s="15">
        <v>12</v>
      </c>
      <c r="F78" s="183">
        <v>12533</v>
      </c>
      <c r="G78" s="184">
        <v>1</v>
      </c>
      <c r="H78" s="183">
        <v>1</v>
      </c>
      <c r="I78" s="185" t="s">
        <v>3546</v>
      </c>
      <c r="J78" s="184">
        <v>25.5135</v>
      </c>
      <c r="K78" s="186">
        <v>12</v>
      </c>
      <c r="L78" s="187">
        <v>306.16200000000003</v>
      </c>
      <c r="M78" s="207" t="s">
        <v>2384</v>
      </c>
      <c r="N78" s="217" t="s">
        <v>2462</v>
      </c>
      <c r="O78" s="217"/>
      <c r="P78" s="267" t="s">
        <v>1670</v>
      </c>
      <c r="Q78" s="184" t="s">
        <v>1671</v>
      </c>
      <c r="R78" s="183">
        <v>1.25</v>
      </c>
      <c r="S78" s="268" t="s">
        <v>1672</v>
      </c>
      <c r="T78" s="184">
        <v>10.33</v>
      </c>
      <c r="U78" s="186">
        <v>9.6</v>
      </c>
      <c r="V78" s="187">
        <v>99.16799999999999</v>
      </c>
      <c r="W78" s="273" t="s">
        <v>3888</v>
      </c>
      <c r="X78" s="270" t="s">
        <v>1673</v>
      </c>
      <c r="Y78" s="270"/>
      <c r="Z78" s="267"/>
      <c r="AA78" s="184"/>
      <c r="AB78" s="183"/>
      <c r="AC78" s="268"/>
      <c r="AD78" s="184"/>
      <c r="AE78" s="186"/>
      <c r="AF78" s="187"/>
      <c r="AG78" s="273"/>
      <c r="AH78" s="290"/>
      <c r="AI78" s="270"/>
      <c r="AJ78" s="218">
        <v>250151727</v>
      </c>
      <c r="AK78" s="219" t="s">
        <v>2199</v>
      </c>
      <c r="AL78" s="220">
        <v>1</v>
      </c>
      <c r="AM78" s="185" t="s">
        <v>1305</v>
      </c>
      <c r="AN78" s="214">
        <v>12.9017</v>
      </c>
      <c r="AO78" s="186">
        <v>12</v>
      </c>
      <c r="AP78" s="187">
        <v>154.8204</v>
      </c>
      <c r="AQ78" s="215" t="s">
        <v>3893</v>
      </c>
      <c r="AR78" s="280" t="s">
        <v>39</v>
      </c>
      <c r="AS78" s="280"/>
      <c r="AT78" s="183">
        <v>58918</v>
      </c>
      <c r="AU78" s="183" t="s">
        <v>613</v>
      </c>
      <c r="AV78" s="183">
        <v>1</v>
      </c>
      <c r="AW78" s="185" t="s">
        <v>1052</v>
      </c>
      <c r="AX78" s="184">
        <v>12.2918</v>
      </c>
      <c r="AY78" s="186">
        <v>12</v>
      </c>
      <c r="AZ78" s="187">
        <v>147.5016</v>
      </c>
      <c r="BA78" s="207" t="s">
        <v>3893</v>
      </c>
      <c r="BB78" s="208" t="s">
        <v>2733</v>
      </c>
      <c r="BC78" s="208"/>
    </row>
    <row r="79" spans="1:55" ht="24">
      <c r="A79" s="115">
        <v>76</v>
      </c>
      <c r="B79" s="103" t="s">
        <v>3774</v>
      </c>
      <c r="C79" s="120">
        <v>1</v>
      </c>
      <c r="D79" s="120" t="s">
        <v>581</v>
      </c>
      <c r="E79" s="15">
        <v>35</v>
      </c>
      <c r="F79" s="183">
        <v>14015</v>
      </c>
      <c r="G79" s="184">
        <v>1</v>
      </c>
      <c r="H79" s="183">
        <v>1</v>
      </c>
      <c r="I79" s="185" t="s">
        <v>3364</v>
      </c>
      <c r="J79" s="184">
        <v>3.7298</v>
      </c>
      <c r="K79" s="186">
        <v>35</v>
      </c>
      <c r="L79" s="187">
        <v>130.543</v>
      </c>
      <c r="M79" s="207" t="s">
        <v>2463</v>
      </c>
      <c r="N79" s="217" t="s">
        <v>2464</v>
      </c>
      <c r="O79" s="217"/>
      <c r="P79" s="267" t="s">
        <v>805</v>
      </c>
      <c r="Q79" s="184" t="s">
        <v>581</v>
      </c>
      <c r="R79" s="183">
        <v>1</v>
      </c>
      <c r="S79" s="268" t="s">
        <v>3327</v>
      </c>
      <c r="T79" s="184">
        <v>0.53</v>
      </c>
      <c r="U79" s="186">
        <v>35</v>
      </c>
      <c r="V79" s="187">
        <v>18.55</v>
      </c>
      <c r="W79" s="273" t="s">
        <v>528</v>
      </c>
      <c r="X79" s="274" t="s">
        <v>805</v>
      </c>
      <c r="Y79" s="274"/>
      <c r="Z79" s="267"/>
      <c r="AA79" s="184"/>
      <c r="AB79" s="183"/>
      <c r="AC79" s="268"/>
      <c r="AD79" s="184"/>
      <c r="AE79" s="186"/>
      <c r="AF79" s="187"/>
      <c r="AG79" s="273"/>
      <c r="AH79" s="273"/>
      <c r="AI79" s="274"/>
      <c r="AJ79" s="218">
        <v>111000177</v>
      </c>
      <c r="AK79" s="219" t="s">
        <v>2199</v>
      </c>
      <c r="AL79" s="220">
        <v>1</v>
      </c>
      <c r="AM79" s="185" t="s">
        <v>1899</v>
      </c>
      <c r="AN79" s="214">
        <v>0.4758</v>
      </c>
      <c r="AO79" s="186">
        <v>35</v>
      </c>
      <c r="AP79" s="187">
        <v>16.653</v>
      </c>
      <c r="AQ79" s="215" t="s">
        <v>528</v>
      </c>
      <c r="AR79" s="280" t="s">
        <v>258</v>
      </c>
      <c r="AS79" s="280"/>
      <c r="AT79" s="183">
        <v>84617</v>
      </c>
      <c r="AU79" s="183" t="s">
        <v>581</v>
      </c>
      <c r="AV79" s="183">
        <v>1</v>
      </c>
      <c r="AW79" s="185" t="s">
        <v>3327</v>
      </c>
      <c r="AX79" s="184">
        <v>3.933</v>
      </c>
      <c r="AY79" s="186">
        <v>35</v>
      </c>
      <c r="AZ79" s="187">
        <v>137.655</v>
      </c>
      <c r="BA79" s="207" t="s">
        <v>528</v>
      </c>
      <c r="BB79" s="208" t="s">
        <v>2734</v>
      </c>
      <c r="BC79" s="208"/>
    </row>
    <row r="80" spans="1:55" ht="25.5" customHeight="1">
      <c r="A80" s="115">
        <v>77</v>
      </c>
      <c r="B80" s="125" t="s">
        <v>721</v>
      </c>
      <c r="C80" s="120">
        <v>1</v>
      </c>
      <c r="D80" s="120" t="s">
        <v>581</v>
      </c>
      <c r="E80" s="15">
        <v>2</v>
      </c>
      <c r="F80" s="183">
        <v>45294</v>
      </c>
      <c r="G80" s="184">
        <v>1</v>
      </c>
      <c r="H80" s="183">
        <v>1</v>
      </c>
      <c r="I80" s="185" t="s">
        <v>3364</v>
      </c>
      <c r="J80" s="184">
        <v>55</v>
      </c>
      <c r="K80" s="186">
        <v>2</v>
      </c>
      <c r="L80" s="187">
        <v>110</v>
      </c>
      <c r="M80" s="207" t="s">
        <v>2378</v>
      </c>
      <c r="N80" s="217" t="s">
        <v>2465</v>
      </c>
      <c r="O80" s="217"/>
      <c r="P80" s="267" t="s">
        <v>1674</v>
      </c>
      <c r="Q80" s="184" t="s">
        <v>1675</v>
      </c>
      <c r="R80" s="183">
        <v>0.192</v>
      </c>
      <c r="S80" s="268" t="s">
        <v>1676</v>
      </c>
      <c r="T80" s="184">
        <v>30.9</v>
      </c>
      <c r="U80" s="186">
        <v>10.416666666666666</v>
      </c>
      <c r="V80" s="187">
        <v>321.875</v>
      </c>
      <c r="W80" s="273" t="s">
        <v>3951</v>
      </c>
      <c r="X80" s="274" t="s">
        <v>1677</v>
      </c>
      <c r="Y80" s="274"/>
      <c r="Z80" s="267"/>
      <c r="AA80" s="184"/>
      <c r="AB80" s="183"/>
      <c r="AC80" s="268"/>
      <c r="AD80" s="184"/>
      <c r="AE80" s="186"/>
      <c r="AF80" s="187"/>
      <c r="AG80" s="273"/>
      <c r="AH80" s="273"/>
      <c r="AI80" s="274"/>
      <c r="AJ80" s="218">
        <v>151102414</v>
      </c>
      <c r="AK80" s="219" t="s">
        <v>2199</v>
      </c>
      <c r="AL80" s="220">
        <v>0.76923</v>
      </c>
      <c r="AM80" s="185" t="s">
        <v>1899</v>
      </c>
      <c r="AN80" s="214">
        <v>53.1375</v>
      </c>
      <c r="AO80" s="186">
        <v>2.6000026000026</v>
      </c>
      <c r="AP80" s="187">
        <v>138.15763815763816</v>
      </c>
      <c r="AQ80" s="215" t="s">
        <v>3901</v>
      </c>
      <c r="AR80" s="280" t="s">
        <v>40</v>
      </c>
      <c r="AS80" s="280"/>
      <c r="AT80" s="183">
        <v>68568</v>
      </c>
      <c r="AU80" s="183" t="s">
        <v>581</v>
      </c>
      <c r="AV80" s="183">
        <v>1</v>
      </c>
      <c r="AW80" s="185" t="s">
        <v>3327</v>
      </c>
      <c r="AX80" s="184">
        <v>34</v>
      </c>
      <c r="AY80" s="186">
        <v>2</v>
      </c>
      <c r="AZ80" s="187">
        <v>68</v>
      </c>
      <c r="BA80" s="207" t="s">
        <v>2700</v>
      </c>
      <c r="BB80" s="208" t="s">
        <v>2735</v>
      </c>
      <c r="BC80" s="208"/>
    </row>
    <row r="81" spans="1:55" ht="25.5">
      <c r="A81" s="115">
        <v>78</v>
      </c>
      <c r="B81" s="125" t="s">
        <v>722</v>
      </c>
      <c r="C81" s="120">
        <v>1</v>
      </c>
      <c r="D81" s="120" t="s">
        <v>581</v>
      </c>
      <c r="E81" s="15">
        <v>2</v>
      </c>
      <c r="F81" s="183">
        <v>60330</v>
      </c>
      <c r="G81" s="184">
        <v>1</v>
      </c>
      <c r="H81" s="183">
        <v>1</v>
      </c>
      <c r="I81" s="185" t="s">
        <v>3364</v>
      </c>
      <c r="J81" s="184">
        <v>24</v>
      </c>
      <c r="K81" s="186">
        <v>2</v>
      </c>
      <c r="L81" s="187">
        <v>48</v>
      </c>
      <c r="M81" s="207" t="s">
        <v>2378</v>
      </c>
      <c r="N81" s="217" t="s">
        <v>2466</v>
      </c>
      <c r="O81" s="217"/>
      <c r="P81" s="267" t="s">
        <v>1678</v>
      </c>
      <c r="Q81" s="184" t="s">
        <v>1679</v>
      </c>
      <c r="R81" s="183">
        <v>0.769</v>
      </c>
      <c r="S81" s="268" t="s">
        <v>1680</v>
      </c>
      <c r="T81" s="184">
        <v>70.85</v>
      </c>
      <c r="U81" s="186">
        <v>2.600780234070221</v>
      </c>
      <c r="V81" s="187">
        <v>184.26527958387513</v>
      </c>
      <c r="W81" s="273" t="s">
        <v>3951</v>
      </c>
      <c r="X81" s="274" t="s">
        <v>1681</v>
      </c>
      <c r="Y81" s="274"/>
      <c r="Z81" s="267"/>
      <c r="AA81" s="184"/>
      <c r="AB81" s="183"/>
      <c r="AC81" s="268"/>
      <c r="AD81" s="184"/>
      <c r="AE81" s="186"/>
      <c r="AF81" s="187"/>
      <c r="AG81" s="273"/>
      <c r="AH81" s="273"/>
      <c r="AI81" s="274"/>
      <c r="AJ81" s="218">
        <v>151102422</v>
      </c>
      <c r="AK81" s="219" t="s">
        <v>2199</v>
      </c>
      <c r="AL81" s="220">
        <v>1</v>
      </c>
      <c r="AM81" s="185" t="s">
        <v>1899</v>
      </c>
      <c r="AN81" s="214">
        <v>23.175</v>
      </c>
      <c r="AO81" s="186">
        <v>2</v>
      </c>
      <c r="AP81" s="187">
        <v>46.35</v>
      </c>
      <c r="AQ81" s="215" t="s">
        <v>1293</v>
      </c>
      <c r="AR81" s="280" t="s">
        <v>41</v>
      </c>
      <c r="AS81" s="280"/>
      <c r="AT81" s="183">
        <v>15505</v>
      </c>
      <c r="AU81" s="183" t="s">
        <v>581</v>
      </c>
      <c r="AV81" s="183">
        <v>1</v>
      </c>
      <c r="AW81" s="185" t="s">
        <v>3327</v>
      </c>
      <c r="AX81" s="184">
        <v>34</v>
      </c>
      <c r="AY81" s="186">
        <v>2</v>
      </c>
      <c r="AZ81" s="187">
        <v>68</v>
      </c>
      <c r="BA81" s="207" t="s">
        <v>2700</v>
      </c>
      <c r="BB81" s="208" t="s">
        <v>2736</v>
      </c>
      <c r="BC81" s="208"/>
    </row>
    <row r="82" spans="1:55" ht="25.5" customHeight="1">
      <c r="A82" s="115">
        <v>79</v>
      </c>
      <c r="B82" s="125" t="s">
        <v>3078</v>
      </c>
      <c r="C82" s="120">
        <v>1</v>
      </c>
      <c r="D82" s="120" t="s">
        <v>581</v>
      </c>
      <c r="E82" s="15">
        <v>2</v>
      </c>
      <c r="F82" s="183">
        <v>22920</v>
      </c>
      <c r="G82" s="184">
        <v>1</v>
      </c>
      <c r="H82" s="183">
        <v>1</v>
      </c>
      <c r="I82" s="185" t="s">
        <v>3364</v>
      </c>
      <c r="J82" s="184">
        <v>38.88</v>
      </c>
      <c r="K82" s="186">
        <v>2</v>
      </c>
      <c r="L82" s="187">
        <v>77.76</v>
      </c>
      <c r="M82" s="207" t="s">
        <v>2378</v>
      </c>
      <c r="N82" s="217" t="s">
        <v>2467</v>
      </c>
      <c r="O82" s="217"/>
      <c r="P82" s="267" t="s">
        <v>806</v>
      </c>
      <c r="Q82" s="184" t="s">
        <v>617</v>
      </c>
      <c r="R82" s="183">
        <v>1</v>
      </c>
      <c r="S82" s="268" t="s">
        <v>3418</v>
      </c>
      <c r="T82" s="184">
        <v>32.4</v>
      </c>
      <c r="U82" s="186">
        <v>2</v>
      </c>
      <c r="V82" s="187">
        <v>64.8</v>
      </c>
      <c r="W82" s="273" t="s">
        <v>3887</v>
      </c>
      <c r="X82" s="274" t="s">
        <v>3946</v>
      </c>
      <c r="Y82" s="274"/>
      <c r="Z82" s="267"/>
      <c r="AA82" s="184"/>
      <c r="AB82" s="183"/>
      <c r="AC82" s="268"/>
      <c r="AD82" s="184"/>
      <c r="AE82" s="186"/>
      <c r="AF82" s="187"/>
      <c r="AG82" s="273"/>
      <c r="AH82" s="273"/>
      <c r="AI82" s="274"/>
      <c r="AJ82" s="218">
        <v>150158351</v>
      </c>
      <c r="AK82" s="219" t="s">
        <v>2646</v>
      </c>
      <c r="AL82" s="220">
        <v>1</v>
      </c>
      <c r="AM82" s="185" t="s">
        <v>42</v>
      </c>
      <c r="AN82" s="214">
        <v>36.0704</v>
      </c>
      <c r="AO82" s="186">
        <v>2</v>
      </c>
      <c r="AP82" s="187">
        <v>72.1408</v>
      </c>
      <c r="AQ82" s="215" t="s">
        <v>3887</v>
      </c>
      <c r="AR82" s="280" t="s">
        <v>43</v>
      </c>
      <c r="AS82" s="280"/>
      <c r="AT82" s="183">
        <v>81151</v>
      </c>
      <c r="AU82" s="183" t="s">
        <v>581</v>
      </c>
      <c r="AV82" s="183">
        <v>1</v>
      </c>
      <c r="AW82" s="185" t="s">
        <v>3327</v>
      </c>
      <c r="AX82" s="184">
        <v>42.813</v>
      </c>
      <c r="AY82" s="186">
        <v>2</v>
      </c>
      <c r="AZ82" s="187">
        <v>85.626</v>
      </c>
      <c r="BA82" s="207" t="s">
        <v>2709</v>
      </c>
      <c r="BB82" s="208" t="s">
        <v>3078</v>
      </c>
      <c r="BC82" s="208"/>
    </row>
    <row r="83" spans="1:55" ht="25.5">
      <c r="A83" s="115">
        <v>80</v>
      </c>
      <c r="B83" s="125" t="s">
        <v>4209</v>
      </c>
      <c r="C83" s="120">
        <v>25</v>
      </c>
      <c r="D83" s="120" t="s">
        <v>617</v>
      </c>
      <c r="E83" s="15">
        <v>40</v>
      </c>
      <c r="F83" s="183">
        <v>4482</v>
      </c>
      <c r="G83" s="184">
        <v>1</v>
      </c>
      <c r="H83" s="183">
        <v>1</v>
      </c>
      <c r="I83" s="185" t="s">
        <v>3133</v>
      </c>
      <c r="J83" s="184">
        <v>9.6833</v>
      </c>
      <c r="K83" s="186">
        <v>40</v>
      </c>
      <c r="L83" s="187">
        <v>387.332</v>
      </c>
      <c r="M83" s="207" t="s">
        <v>2380</v>
      </c>
      <c r="N83" s="217" t="s">
        <v>2468</v>
      </c>
      <c r="O83" s="217"/>
      <c r="P83" s="267" t="s">
        <v>1682</v>
      </c>
      <c r="Q83" s="184" t="s">
        <v>617</v>
      </c>
      <c r="R83" s="183">
        <v>1</v>
      </c>
      <c r="S83" s="268" t="s">
        <v>3156</v>
      </c>
      <c r="T83" s="184">
        <v>11.628</v>
      </c>
      <c r="U83" s="186">
        <v>40</v>
      </c>
      <c r="V83" s="187">
        <v>465.12</v>
      </c>
      <c r="W83" s="273" t="s">
        <v>3957</v>
      </c>
      <c r="X83" s="274" t="s">
        <v>1683</v>
      </c>
      <c r="Y83" s="274"/>
      <c r="Z83" s="267"/>
      <c r="AA83" s="184"/>
      <c r="AB83" s="183"/>
      <c r="AC83" s="268"/>
      <c r="AD83" s="184"/>
      <c r="AE83" s="186"/>
      <c r="AF83" s="187"/>
      <c r="AG83" s="273"/>
      <c r="AH83" s="273"/>
      <c r="AI83" s="274"/>
      <c r="AJ83" s="218">
        <v>150159633</v>
      </c>
      <c r="AK83" s="219" t="s">
        <v>536</v>
      </c>
      <c r="AL83" s="220">
        <v>1</v>
      </c>
      <c r="AM83" s="185" t="s">
        <v>1289</v>
      </c>
      <c r="AN83" s="214">
        <v>6.3731</v>
      </c>
      <c r="AO83" s="186">
        <v>40</v>
      </c>
      <c r="AP83" s="187">
        <v>254.924</v>
      </c>
      <c r="AQ83" s="215" t="s">
        <v>44</v>
      </c>
      <c r="AR83" s="280" t="s">
        <v>45</v>
      </c>
      <c r="AS83" s="280"/>
      <c r="AT83" s="183">
        <v>73246</v>
      </c>
      <c r="AU83" s="183" t="s">
        <v>617</v>
      </c>
      <c r="AV83" s="183">
        <v>1</v>
      </c>
      <c r="AW83" s="185" t="s">
        <v>3156</v>
      </c>
      <c r="AX83" s="184">
        <v>8.37</v>
      </c>
      <c r="AY83" s="186">
        <v>40</v>
      </c>
      <c r="AZ83" s="187">
        <v>334.8</v>
      </c>
      <c r="BA83" s="207" t="s">
        <v>4426</v>
      </c>
      <c r="BB83" s="208" t="s">
        <v>4209</v>
      </c>
      <c r="BC83" s="208"/>
    </row>
    <row r="84" spans="1:55" ht="25.5" customHeight="1">
      <c r="A84" s="115">
        <v>81</v>
      </c>
      <c r="B84" s="125" t="s">
        <v>4210</v>
      </c>
      <c r="C84" s="120">
        <v>25</v>
      </c>
      <c r="D84" s="120" t="s">
        <v>617</v>
      </c>
      <c r="E84" s="15">
        <v>20</v>
      </c>
      <c r="F84" s="183">
        <v>4261</v>
      </c>
      <c r="G84" s="184">
        <v>1</v>
      </c>
      <c r="H84" s="183">
        <v>1</v>
      </c>
      <c r="I84" s="185" t="s">
        <v>3133</v>
      </c>
      <c r="J84" s="184">
        <v>9.768</v>
      </c>
      <c r="K84" s="186">
        <v>20</v>
      </c>
      <c r="L84" s="187">
        <v>195.36</v>
      </c>
      <c r="M84" s="207" t="s">
        <v>2380</v>
      </c>
      <c r="N84" s="217" t="s">
        <v>2469</v>
      </c>
      <c r="O84" s="217"/>
      <c r="P84" s="267" t="s">
        <v>1682</v>
      </c>
      <c r="Q84" s="184" t="s">
        <v>617</v>
      </c>
      <c r="R84" s="183">
        <v>1</v>
      </c>
      <c r="S84" s="268" t="s">
        <v>3156</v>
      </c>
      <c r="T84" s="184">
        <v>11.628</v>
      </c>
      <c r="U84" s="186">
        <v>20</v>
      </c>
      <c r="V84" s="187">
        <v>232.56</v>
      </c>
      <c r="W84" s="273" t="s">
        <v>3957</v>
      </c>
      <c r="X84" s="274" t="s">
        <v>1683</v>
      </c>
      <c r="Y84" s="274"/>
      <c r="Z84" s="267"/>
      <c r="AA84" s="184"/>
      <c r="AB84" s="183"/>
      <c r="AC84" s="268"/>
      <c r="AD84" s="184"/>
      <c r="AE84" s="186"/>
      <c r="AF84" s="187"/>
      <c r="AG84" s="273"/>
      <c r="AH84" s="273"/>
      <c r="AI84" s="274"/>
      <c r="AJ84" s="218">
        <v>150175892</v>
      </c>
      <c r="AK84" s="219" t="s">
        <v>536</v>
      </c>
      <c r="AL84" s="220">
        <v>1</v>
      </c>
      <c r="AM84" s="185" t="s">
        <v>1289</v>
      </c>
      <c r="AN84" s="214">
        <v>6.5365</v>
      </c>
      <c r="AO84" s="186">
        <v>20</v>
      </c>
      <c r="AP84" s="187">
        <v>130.73</v>
      </c>
      <c r="AQ84" s="215" t="s">
        <v>44</v>
      </c>
      <c r="AR84" s="280" t="s">
        <v>46</v>
      </c>
      <c r="AS84" s="280"/>
      <c r="AT84" s="183">
        <v>45945</v>
      </c>
      <c r="AU84" s="183" t="s">
        <v>617</v>
      </c>
      <c r="AV84" s="183">
        <v>1</v>
      </c>
      <c r="AW84" s="185" t="s">
        <v>3156</v>
      </c>
      <c r="AX84" s="184">
        <v>10.251000000000001</v>
      </c>
      <c r="AY84" s="186">
        <v>20</v>
      </c>
      <c r="AZ84" s="187">
        <v>205.02</v>
      </c>
      <c r="BA84" s="207" t="s">
        <v>4426</v>
      </c>
      <c r="BB84" s="208" t="s">
        <v>4210</v>
      </c>
      <c r="BC84" s="208"/>
    </row>
    <row r="85" spans="1:55" ht="25.5">
      <c r="A85" s="115">
        <v>82</v>
      </c>
      <c r="B85" s="125" t="s">
        <v>4211</v>
      </c>
      <c r="C85" s="120">
        <v>20</v>
      </c>
      <c r="D85" s="120" t="s">
        <v>617</v>
      </c>
      <c r="E85" s="15">
        <v>25</v>
      </c>
      <c r="F85" s="183">
        <v>34172</v>
      </c>
      <c r="G85" s="184">
        <v>1</v>
      </c>
      <c r="H85" s="183">
        <v>1</v>
      </c>
      <c r="I85" s="185" t="s">
        <v>3133</v>
      </c>
      <c r="J85" s="184">
        <v>7.3125</v>
      </c>
      <c r="K85" s="186">
        <v>25</v>
      </c>
      <c r="L85" s="187">
        <v>182.8125</v>
      </c>
      <c r="M85" s="207" t="s">
        <v>2470</v>
      </c>
      <c r="N85" s="217" t="s">
        <v>2471</v>
      </c>
      <c r="O85" s="217"/>
      <c r="P85" s="267">
        <v>243</v>
      </c>
      <c r="Q85" s="184" t="s">
        <v>617</v>
      </c>
      <c r="R85" s="183">
        <v>1</v>
      </c>
      <c r="S85" s="268" t="s">
        <v>3156</v>
      </c>
      <c r="T85" s="184">
        <v>8.15</v>
      </c>
      <c r="U85" s="186">
        <v>25</v>
      </c>
      <c r="V85" s="187">
        <v>203.75</v>
      </c>
      <c r="W85" s="273" t="s">
        <v>3906</v>
      </c>
      <c r="X85" s="274" t="s">
        <v>3947</v>
      </c>
      <c r="Y85" s="274"/>
      <c r="Z85" s="267"/>
      <c r="AA85" s="184"/>
      <c r="AB85" s="183"/>
      <c r="AC85" s="268"/>
      <c r="AD85" s="184"/>
      <c r="AE85" s="186"/>
      <c r="AF85" s="187"/>
      <c r="AG85" s="273"/>
      <c r="AH85" s="273"/>
      <c r="AI85" s="274"/>
      <c r="AJ85" s="218">
        <v>150168098</v>
      </c>
      <c r="AK85" s="219" t="s">
        <v>535</v>
      </c>
      <c r="AL85" s="220">
        <v>1</v>
      </c>
      <c r="AM85" s="185" t="s">
        <v>1286</v>
      </c>
      <c r="AN85" s="214">
        <v>11.4075</v>
      </c>
      <c r="AO85" s="186">
        <v>25</v>
      </c>
      <c r="AP85" s="187">
        <v>285.1875</v>
      </c>
      <c r="AQ85" s="215" t="s">
        <v>2400</v>
      </c>
      <c r="AR85" s="280" t="s">
        <v>47</v>
      </c>
      <c r="AS85" s="280"/>
      <c r="AT85" s="183">
        <v>42407</v>
      </c>
      <c r="AU85" s="183" t="s">
        <v>617</v>
      </c>
      <c r="AV85" s="183">
        <v>1</v>
      </c>
      <c r="AW85" s="185" t="s">
        <v>3156</v>
      </c>
      <c r="AX85" s="184">
        <v>7.1825</v>
      </c>
      <c r="AY85" s="186">
        <v>25</v>
      </c>
      <c r="AZ85" s="187">
        <v>179.5625</v>
      </c>
      <c r="BA85" s="207" t="s">
        <v>2695</v>
      </c>
      <c r="BB85" s="208" t="s">
        <v>4211</v>
      </c>
      <c r="BC85" s="208"/>
    </row>
    <row r="86" spans="1:55" ht="25.5" customHeight="1">
      <c r="A86" s="115">
        <v>83</v>
      </c>
      <c r="B86" s="125" t="s">
        <v>728</v>
      </c>
      <c r="C86" s="120">
        <v>6</v>
      </c>
      <c r="D86" s="120" t="s">
        <v>617</v>
      </c>
      <c r="E86" s="15">
        <v>5</v>
      </c>
      <c r="F86" s="183">
        <v>32974</v>
      </c>
      <c r="G86" s="184">
        <v>1</v>
      </c>
      <c r="H86" s="183">
        <v>1</v>
      </c>
      <c r="I86" s="185" t="s">
        <v>3133</v>
      </c>
      <c r="J86" s="184">
        <v>6.72</v>
      </c>
      <c r="K86" s="186">
        <v>5</v>
      </c>
      <c r="L86" s="187">
        <v>33.6</v>
      </c>
      <c r="M86" s="207" t="s">
        <v>2378</v>
      </c>
      <c r="N86" s="217" t="s">
        <v>3550</v>
      </c>
      <c r="O86" s="217"/>
      <c r="P86" s="267" t="s">
        <v>807</v>
      </c>
      <c r="Q86" s="184" t="s">
        <v>617</v>
      </c>
      <c r="R86" s="183">
        <v>1</v>
      </c>
      <c r="S86" s="268" t="s">
        <v>3156</v>
      </c>
      <c r="T86" s="184">
        <v>5.85</v>
      </c>
      <c r="U86" s="186">
        <v>5</v>
      </c>
      <c r="V86" s="187">
        <v>29.25</v>
      </c>
      <c r="W86" s="273" t="s">
        <v>3913</v>
      </c>
      <c r="X86" s="274" t="s">
        <v>1684</v>
      </c>
      <c r="Y86" s="274"/>
      <c r="Z86" s="267"/>
      <c r="AA86" s="184"/>
      <c r="AB86" s="183"/>
      <c r="AC86" s="268"/>
      <c r="AD86" s="184"/>
      <c r="AE86" s="186"/>
      <c r="AF86" s="187"/>
      <c r="AG86" s="273"/>
      <c r="AH86" s="273"/>
      <c r="AI86" s="274"/>
      <c r="AJ86" s="218">
        <v>151100721</v>
      </c>
      <c r="AK86" s="219" t="s">
        <v>536</v>
      </c>
      <c r="AL86" s="220">
        <v>1</v>
      </c>
      <c r="AM86" s="185" t="s">
        <v>1289</v>
      </c>
      <c r="AN86" s="214">
        <v>7.2</v>
      </c>
      <c r="AO86" s="186">
        <v>5</v>
      </c>
      <c r="AP86" s="187">
        <v>36</v>
      </c>
      <c r="AQ86" s="215" t="s">
        <v>3901</v>
      </c>
      <c r="AR86" s="280" t="s">
        <v>48</v>
      </c>
      <c r="AS86" s="280"/>
      <c r="AT86" s="183">
        <v>61440</v>
      </c>
      <c r="AU86" s="183" t="s">
        <v>617</v>
      </c>
      <c r="AV86" s="183">
        <v>1</v>
      </c>
      <c r="AW86" s="185" t="s">
        <v>3156</v>
      </c>
      <c r="AX86" s="184">
        <v>7</v>
      </c>
      <c r="AY86" s="186">
        <v>5</v>
      </c>
      <c r="AZ86" s="187">
        <v>35</v>
      </c>
      <c r="BA86" s="207" t="s">
        <v>2737</v>
      </c>
      <c r="BB86" s="208" t="s">
        <v>728</v>
      </c>
      <c r="BC86" s="208"/>
    </row>
    <row r="87" spans="1:55" ht="25.5">
      <c r="A87" s="115">
        <v>84</v>
      </c>
      <c r="B87" s="125" t="s">
        <v>726</v>
      </c>
      <c r="C87" s="120">
        <v>6</v>
      </c>
      <c r="D87" s="120" t="s">
        <v>617</v>
      </c>
      <c r="E87" s="15">
        <v>30</v>
      </c>
      <c r="F87" s="183">
        <v>32973</v>
      </c>
      <c r="G87" s="184">
        <v>1</v>
      </c>
      <c r="H87" s="183">
        <v>1</v>
      </c>
      <c r="I87" s="185" t="s">
        <v>3133</v>
      </c>
      <c r="J87" s="184">
        <v>6.72</v>
      </c>
      <c r="K87" s="186">
        <v>30</v>
      </c>
      <c r="L87" s="187">
        <v>201.6</v>
      </c>
      <c r="M87" s="207" t="s">
        <v>2378</v>
      </c>
      <c r="N87" s="217" t="s">
        <v>3551</v>
      </c>
      <c r="O87" s="217"/>
      <c r="P87" s="267" t="s">
        <v>808</v>
      </c>
      <c r="Q87" s="184" t="s">
        <v>617</v>
      </c>
      <c r="R87" s="183">
        <v>1</v>
      </c>
      <c r="S87" s="268" t="s">
        <v>3156</v>
      </c>
      <c r="T87" s="184">
        <v>5.85</v>
      </c>
      <c r="U87" s="186">
        <v>30</v>
      </c>
      <c r="V87" s="187">
        <v>175.5</v>
      </c>
      <c r="W87" s="273" t="s">
        <v>3913</v>
      </c>
      <c r="X87" s="274" t="s">
        <v>1685</v>
      </c>
      <c r="Y87" s="274"/>
      <c r="Z87" s="267"/>
      <c r="AA87" s="184"/>
      <c r="AB87" s="183"/>
      <c r="AC87" s="268"/>
      <c r="AD87" s="184"/>
      <c r="AE87" s="186"/>
      <c r="AF87" s="187"/>
      <c r="AG87" s="273"/>
      <c r="AH87" s="273"/>
      <c r="AI87" s="274"/>
      <c r="AJ87" s="218">
        <v>151100721</v>
      </c>
      <c r="AK87" s="219" t="s">
        <v>536</v>
      </c>
      <c r="AL87" s="220">
        <v>1</v>
      </c>
      <c r="AM87" s="185" t="s">
        <v>1289</v>
      </c>
      <c r="AN87" s="214">
        <v>7.2</v>
      </c>
      <c r="AO87" s="186">
        <v>30</v>
      </c>
      <c r="AP87" s="187">
        <v>216</v>
      </c>
      <c r="AQ87" s="215" t="s">
        <v>3901</v>
      </c>
      <c r="AR87" s="280" t="s">
        <v>48</v>
      </c>
      <c r="AS87" s="280"/>
      <c r="AT87" s="183">
        <v>99505</v>
      </c>
      <c r="AU87" s="183" t="s">
        <v>617</v>
      </c>
      <c r="AV87" s="183">
        <v>1</v>
      </c>
      <c r="AW87" s="185" t="s">
        <v>3156</v>
      </c>
      <c r="AX87" s="184">
        <v>7</v>
      </c>
      <c r="AY87" s="186">
        <v>30</v>
      </c>
      <c r="AZ87" s="187">
        <v>210</v>
      </c>
      <c r="BA87" s="207" t="s">
        <v>2737</v>
      </c>
      <c r="BB87" s="208" t="s">
        <v>726</v>
      </c>
      <c r="BC87" s="208"/>
    </row>
    <row r="88" spans="1:55" ht="25.5" customHeight="1">
      <c r="A88" s="115">
        <v>85</v>
      </c>
      <c r="B88" s="125" t="s">
        <v>727</v>
      </c>
      <c r="C88" s="120">
        <v>6</v>
      </c>
      <c r="D88" s="120" t="s">
        <v>617</v>
      </c>
      <c r="E88" s="15">
        <v>10</v>
      </c>
      <c r="F88" s="183">
        <v>32973</v>
      </c>
      <c r="G88" s="184">
        <v>1</v>
      </c>
      <c r="H88" s="183">
        <v>1</v>
      </c>
      <c r="I88" s="185" t="s">
        <v>3133</v>
      </c>
      <c r="J88" s="184">
        <v>6.72</v>
      </c>
      <c r="K88" s="186">
        <v>10</v>
      </c>
      <c r="L88" s="187">
        <v>67.2</v>
      </c>
      <c r="M88" s="207" t="s">
        <v>2378</v>
      </c>
      <c r="N88" s="217" t="s">
        <v>3551</v>
      </c>
      <c r="O88" s="217"/>
      <c r="P88" s="267" t="s">
        <v>809</v>
      </c>
      <c r="Q88" s="184" t="s">
        <v>617</v>
      </c>
      <c r="R88" s="183">
        <v>1</v>
      </c>
      <c r="S88" s="268" t="s">
        <v>3156</v>
      </c>
      <c r="T88" s="184">
        <v>5.85</v>
      </c>
      <c r="U88" s="186">
        <v>10</v>
      </c>
      <c r="V88" s="187">
        <v>58.5</v>
      </c>
      <c r="W88" s="273" t="s">
        <v>3913</v>
      </c>
      <c r="X88" s="274" t="s">
        <v>1686</v>
      </c>
      <c r="Y88" s="274"/>
      <c r="Z88" s="267"/>
      <c r="AA88" s="184"/>
      <c r="AB88" s="183"/>
      <c r="AC88" s="268"/>
      <c r="AD88" s="184"/>
      <c r="AE88" s="186"/>
      <c r="AF88" s="187"/>
      <c r="AG88" s="273"/>
      <c r="AH88" s="273"/>
      <c r="AI88" s="274"/>
      <c r="AJ88" s="218">
        <v>151100721</v>
      </c>
      <c r="AK88" s="219" t="s">
        <v>536</v>
      </c>
      <c r="AL88" s="220">
        <v>1</v>
      </c>
      <c r="AM88" s="185" t="s">
        <v>1289</v>
      </c>
      <c r="AN88" s="214">
        <v>7.2</v>
      </c>
      <c r="AO88" s="186">
        <v>10</v>
      </c>
      <c r="AP88" s="187">
        <v>72</v>
      </c>
      <c r="AQ88" s="215" t="s">
        <v>3901</v>
      </c>
      <c r="AR88" s="280" t="s">
        <v>48</v>
      </c>
      <c r="AS88" s="280"/>
      <c r="AT88" s="183">
        <v>79747</v>
      </c>
      <c r="AU88" s="183" t="s">
        <v>617</v>
      </c>
      <c r="AV88" s="183">
        <v>1</v>
      </c>
      <c r="AW88" s="185" t="s">
        <v>3156</v>
      </c>
      <c r="AX88" s="184">
        <v>7</v>
      </c>
      <c r="AY88" s="186">
        <v>10</v>
      </c>
      <c r="AZ88" s="187">
        <v>70</v>
      </c>
      <c r="BA88" s="207" t="s">
        <v>2737</v>
      </c>
      <c r="BB88" s="208" t="s">
        <v>727</v>
      </c>
      <c r="BC88" s="208"/>
    </row>
    <row r="89" spans="1:55" ht="25.5">
      <c r="A89" s="115">
        <v>86</v>
      </c>
      <c r="B89" s="125" t="s">
        <v>725</v>
      </c>
      <c r="C89" s="120">
        <v>6</v>
      </c>
      <c r="D89" s="120" t="s">
        <v>617</v>
      </c>
      <c r="E89" s="15">
        <v>5</v>
      </c>
      <c r="F89" s="183">
        <v>32904</v>
      </c>
      <c r="G89" s="184">
        <v>1</v>
      </c>
      <c r="H89" s="183">
        <v>1</v>
      </c>
      <c r="I89" s="185" t="s">
        <v>3133</v>
      </c>
      <c r="J89" s="184">
        <v>6.5198</v>
      </c>
      <c r="K89" s="186">
        <v>5</v>
      </c>
      <c r="L89" s="187">
        <v>32.599000000000004</v>
      </c>
      <c r="M89" s="207" t="s">
        <v>2378</v>
      </c>
      <c r="N89" s="217" t="s">
        <v>2472</v>
      </c>
      <c r="O89" s="217"/>
      <c r="P89" s="267" t="s">
        <v>810</v>
      </c>
      <c r="Q89" s="184" t="s">
        <v>617</v>
      </c>
      <c r="R89" s="183">
        <v>1</v>
      </c>
      <c r="S89" s="268" t="s">
        <v>3156</v>
      </c>
      <c r="T89" s="184">
        <v>5.85</v>
      </c>
      <c r="U89" s="186">
        <v>5</v>
      </c>
      <c r="V89" s="187">
        <v>29.25</v>
      </c>
      <c r="W89" s="273" t="s">
        <v>3913</v>
      </c>
      <c r="X89" s="274" t="s">
        <v>1687</v>
      </c>
      <c r="Y89" s="274"/>
      <c r="Z89" s="267"/>
      <c r="AA89" s="184"/>
      <c r="AB89" s="183"/>
      <c r="AC89" s="268"/>
      <c r="AD89" s="184"/>
      <c r="AE89" s="186"/>
      <c r="AF89" s="187"/>
      <c r="AG89" s="273"/>
      <c r="AH89" s="273"/>
      <c r="AI89" s="274"/>
      <c r="AJ89" s="218">
        <v>151100640</v>
      </c>
      <c r="AK89" s="219" t="s">
        <v>536</v>
      </c>
      <c r="AL89" s="220">
        <v>1</v>
      </c>
      <c r="AM89" s="185" t="s">
        <v>1289</v>
      </c>
      <c r="AN89" s="214">
        <v>7.2</v>
      </c>
      <c r="AO89" s="186">
        <v>5</v>
      </c>
      <c r="AP89" s="187">
        <v>36</v>
      </c>
      <c r="AQ89" s="215" t="s">
        <v>3901</v>
      </c>
      <c r="AR89" s="280" t="s">
        <v>49</v>
      </c>
      <c r="AS89" s="280"/>
      <c r="AT89" s="183">
        <v>93709</v>
      </c>
      <c r="AU89" s="183" t="s">
        <v>617</v>
      </c>
      <c r="AV89" s="183">
        <v>1</v>
      </c>
      <c r="AW89" s="185" t="s">
        <v>3156</v>
      </c>
      <c r="AX89" s="184">
        <v>7</v>
      </c>
      <c r="AY89" s="186">
        <v>5</v>
      </c>
      <c r="AZ89" s="187">
        <v>35</v>
      </c>
      <c r="BA89" s="207" t="s">
        <v>2737</v>
      </c>
      <c r="BB89" s="208" t="s">
        <v>725</v>
      </c>
      <c r="BC89" s="208"/>
    </row>
    <row r="90" spans="1:55" ht="25.5" customHeight="1">
      <c r="A90" s="115">
        <v>87</v>
      </c>
      <c r="B90" s="125" t="s">
        <v>723</v>
      </c>
      <c r="C90" s="120">
        <v>6</v>
      </c>
      <c r="D90" s="120" t="s">
        <v>617</v>
      </c>
      <c r="E90" s="15">
        <v>30</v>
      </c>
      <c r="F90" s="183">
        <v>32903</v>
      </c>
      <c r="G90" s="184">
        <v>1</v>
      </c>
      <c r="H90" s="183">
        <v>1</v>
      </c>
      <c r="I90" s="185" t="s">
        <v>3133</v>
      </c>
      <c r="J90" s="184">
        <v>6.72</v>
      </c>
      <c r="K90" s="186">
        <v>30</v>
      </c>
      <c r="L90" s="187">
        <v>201.6</v>
      </c>
      <c r="M90" s="207" t="s">
        <v>2378</v>
      </c>
      <c r="N90" s="217" t="s">
        <v>2473</v>
      </c>
      <c r="O90" s="217"/>
      <c r="P90" s="267" t="s">
        <v>811</v>
      </c>
      <c r="Q90" s="184" t="s">
        <v>617</v>
      </c>
      <c r="R90" s="183">
        <v>1</v>
      </c>
      <c r="S90" s="268" t="s">
        <v>3156</v>
      </c>
      <c r="T90" s="184">
        <v>5.85</v>
      </c>
      <c r="U90" s="186">
        <v>30</v>
      </c>
      <c r="V90" s="187">
        <v>175.5</v>
      </c>
      <c r="W90" s="273" t="s">
        <v>3913</v>
      </c>
      <c r="X90" s="274" t="s">
        <v>1688</v>
      </c>
      <c r="Y90" s="274"/>
      <c r="Z90" s="267"/>
      <c r="AA90" s="184"/>
      <c r="AB90" s="183"/>
      <c r="AC90" s="268"/>
      <c r="AD90" s="184"/>
      <c r="AE90" s="186"/>
      <c r="AF90" s="187"/>
      <c r="AG90" s="273"/>
      <c r="AH90" s="273"/>
      <c r="AI90" s="274"/>
      <c r="AJ90" s="218">
        <v>151100640</v>
      </c>
      <c r="AK90" s="219" t="s">
        <v>536</v>
      </c>
      <c r="AL90" s="220">
        <v>1</v>
      </c>
      <c r="AM90" s="185" t="s">
        <v>1289</v>
      </c>
      <c r="AN90" s="214">
        <v>7.2</v>
      </c>
      <c r="AO90" s="186">
        <v>30</v>
      </c>
      <c r="AP90" s="187">
        <v>216</v>
      </c>
      <c r="AQ90" s="215" t="s">
        <v>3901</v>
      </c>
      <c r="AR90" s="280" t="s">
        <v>49</v>
      </c>
      <c r="AS90" s="280"/>
      <c r="AT90" s="183">
        <v>43934</v>
      </c>
      <c r="AU90" s="183" t="s">
        <v>617</v>
      </c>
      <c r="AV90" s="183">
        <v>1</v>
      </c>
      <c r="AW90" s="185" t="s">
        <v>3156</v>
      </c>
      <c r="AX90" s="184">
        <v>7</v>
      </c>
      <c r="AY90" s="186">
        <v>30</v>
      </c>
      <c r="AZ90" s="187">
        <v>210</v>
      </c>
      <c r="BA90" s="207" t="s">
        <v>2737</v>
      </c>
      <c r="BB90" s="208" t="s">
        <v>723</v>
      </c>
      <c r="BC90" s="208"/>
    </row>
    <row r="91" spans="1:55" ht="25.5">
      <c r="A91" s="115">
        <v>88</v>
      </c>
      <c r="B91" s="125" t="s">
        <v>724</v>
      </c>
      <c r="C91" s="120">
        <v>6</v>
      </c>
      <c r="D91" s="120" t="s">
        <v>617</v>
      </c>
      <c r="E91" s="15">
        <v>10</v>
      </c>
      <c r="F91" s="183">
        <v>32905</v>
      </c>
      <c r="G91" s="184">
        <v>1</v>
      </c>
      <c r="H91" s="183">
        <v>1</v>
      </c>
      <c r="I91" s="185" t="s">
        <v>3133</v>
      </c>
      <c r="J91" s="184">
        <v>6.72</v>
      </c>
      <c r="K91" s="186">
        <v>10</v>
      </c>
      <c r="L91" s="187">
        <v>67.2</v>
      </c>
      <c r="M91" s="207" t="s">
        <v>2378</v>
      </c>
      <c r="N91" s="217" t="s">
        <v>2474</v>
      </c>
      <c r="O91" s="217"/>
      <c r="P91" s="267" t="s">
        <v>812</v>
      </c>
      <c r="Q91" s="184" t="s">
        <v>617</v>
      </c>
      <c r="R91" s="183">
        <v>1</v>
      </c>
      <c r="S91" s="268" t="s">
        <v>3156</v>
      </c>
      <c r="T91" s="184">
        <v>5.85</v>
      </c>
      <c r="U91" s="186">
        <v>10</v>
      </c>
      <c r="V91" s="187">
        <v>58.5</v>
      </c>
      <c r="W91" s="273" t="s">
        <v>3913</v>
      </c>
      <c r="X91" s="274" t="s">
        <v>1689</v>
      </c>
      <c r="Y91" s="274"/>
      <c r="Z91" s="267"/>
      <c r="AA91" s="184"/>
      <c r="AB91" s="183"/>
      <c r="AC91" s="268"/>
      <c r="AD91" s="184"/>
      <c r="AE91" s="186"/>
      <c r="AF91" s="187"/>
      <c r="AG91" s="273"/>
      <c r="AH91" s="273"/>
      <c r="AI91" s="274"/>
      <c r="AJ91" s="218">
        <v>151100640</v>
      </c>
      <c r="AK91" s="219" t="s">
        <v>536</v>
      </c>
      <c r="AL91" s="220">
        <v>1</v>
      </c>
      <c r="AM91" s="185" t="s">
        <v>1289</v>
      </c>
      <c r="AN91" s="214">
        <v>7.2</v>
      </c>
      <c r="AO91" s="186">
        <v>10</v>
      </c>
      <c r="AP91" s="187">
        <v>72</v>
      </c>
      <c r="AQ91" s="215" t="s">
        <v>3901</v>
      </c>
      <c r="AR91" s="280" t="s">
        <v>49</v>
      </c>
      <c r="AS91" s="280"/>
      <c r="AT91" s="183">
        <v>58671</v>
      </c>
      <c r="AU91" s="183" t="s">
        <v>617</v>
      </c>
      <c r="AV91" s="183">
        <v>1</v>
      </c>
      <c r="AW91" s="185" t="s">
        <v>3156</v>
      </c>
      <c r="AX91" s="184">
        <v>7</v>
      </c>
      <c r="AY91" s="186">
        <v>10</v>
      </c>
      <c r="AZ91" s="187">
        <v>70</v>
      </c>
      <c r="BA91" s="207" t="s">
        <v>2737</v>
      </c>
      <c r="BB91" s="208" t="s">
        <v>724</v>
      </c>
      <c r="BC91" s="208"/>
    </row>
    <row r="92" spans="1:55" ht="24" customHeight="1">
      <c r="A92" s="115">
        <v>89</v>
      </c>
      <c r="B92" s="125" t="s">
        <v>730</v>
      </c>
      <c r="C92" s="120">
        <v>1</v>
      </c>
      <c r="D92" s="120" t="s">
        <v>581</v>
      </c>
      <c r="E92" s="15">
        <v>40</v>
      </c>
      <c r="F92" s="183">
        <v>32562</v>
      </c>
      <c r="G92" s="184">
        <v>1</v>
      </c>
      <c r="H92" s="183">
        <v>1</v>
      </c>
      <c r="I92" s="185" t="s">
        <v>3364</v>
      </c>
      <c r="J92" s="184">
        <v>1.1642</v>
      </c>
      <c r="K92" s="186">
        <v>40</v>
      </c>
      <c r="L92" s="187">
        <v>46.568</v>
      </c>
      <c r="M92" s="207" t="s">
        <v>2452</v>
      </c>
      <c r="N92" s="217" t="s">
        <v>3552</v>
      </c>
      <c r="O92" s="217"/>
      <c r="P92" s="267" t="s">
        <v>813</v>
      </c>
      <c r="Q92" s="184" t="s">
        <v>3859</v>
      </c>
      <c r="R92" s="183">
        <v>12</v>
      </c>
      <c r="S92" s="268" t="s">
        <v>1690</v>
      </c>
      <c r="T92" s="184">
        <v>14.4</v>
      </c>
      <c r="U92" s="186">
        <v>3.3333333333333335</v>
      </c>
      <c r="V92" s="187">
        <v>48</v>
      </c>
      <c r="W92" s="273" t="s">
        <v>3913</v>
      </c>
      <c r="X92" s="274" t="s">
        <v>3948</v>
      </c>
      <c r="Y92" s="274"/>
      <c r="Z92" s="267"/>
      <c r="AA92" s="184"/>
      <c r="AB92" s="183"/>
      <c r="AC92" s="268"/>
      <c r="AD92" s="184"/>
      <c r="AE92" s="186"/>
      <c r="AF92" s="187"/>
      <c r="AG92" s="273"/>
      <c r="AH92" s="273"/>
      <c r="AI92" s="274"/>
      <c r="AJ92" s="218">
        <v>150164726</v>
      </c>
      <c r="AK92" s="219" t="s">
        <v>2199</v>
      </c>
      <c r="AL92" s="220">
        <v>1</v>
      </c>
      <c r="AM92" s="185" t="s">
        <v>1899</v>
      </c>
      <c r="AN92" s="214">
        <v>1.1835</v>
      </c>
      <c r="AO92" s="186">
        <v>40</v>
      </c>
      <c r="AP92" s="187">
        <v>47.34</v>
      </c>
      <c r="AQ92" s="215" t="s">
        <v>28</v>
      </c>
      <c r="AR92" s="280" t="s">
        <v>50</v>
      </c>
      <c r="AS92" s="280"/>
      <c r="AT92" s="183">
        <v>59846</v>
      </c>
      <c r="AU92" s="183" t="s">
        <v>581</v>
      </c>
      <c r="AV92" s="183">
        <v>1</v>
      </c>
      <c r="AW92" s="185" t="s">
        <v>3327</v>
      </c>
      <c r="AX92" s="184">
        <v>2</v>
      </c>
      <c r="AY92" s="186">
        <v>40</v>
      </c>
      <c r="AZ92" s="187">
        <v>80</v>
      </c>
      <c r="BA92" s="207" t="s">
        <v>2737</v>
      </c>
      <c r="BB92" s="208" t="s">
        <v>730</v>
      </c>
      <c r="BC92" s="208"/>
    </row>
    <row r="93" spans="1:55" ht="24">
      <c r="A93" s="115">
        <v>90</v>
      </c>
      <c r="B93" s="125" t="s">
        <v>729</v>
      </c>
      <c r="C93" s="120">
        <v>1</v>
      </c>
      <c r="D93" s="120" t="s">
        <v>581</v>
      </c>
      <c r="E93" s="15">
        <v>40</v>
      </c>
      <c r="F93" s="183">
        <v>32943</v>
      </c>
      <c r="G93" s="184">
        <v>1</v>
      </c>
      <c r="H93" s="183">
        <v>1</v>
      </c>
      <c r="I93" s="185" t="s">
        <v>3364</v>
      </c>
      <c r="J93" s="184">
        <v>1.2036</v>
      </c>
      <c r="K93" s="186">
        <v>40</v>
      </c>
      <c r="L93" s="187">
        <v>48.144</v>
      </c>
      <c r="M93" s="207" t="s">
        <v>2452</v>
      </c>
      <c r="N93" s="217" t="s">
        <v>2475</v>
      </c>
      <c r="O93" s="217"/>
      <c r="P93" s="267" t="s">
        <v>814</v>
      </c>
      <c r="Q93" s="184" t="s">
        <v>3859</v>
      </c>
      <c r="R93" s="183">
        <v>12</v>
      </c>
      <c r="S93" s="268" t="s">
        <v>1690</v>
      </c>
      <c r="T93" s="184">
        <v>14.4</v>
      </c>
      <c r="U93" s="186">
        <v>3.3333333333333335</v>
      </c>
      <c r="V93" s="187">
        <v>48</v>
      </c>
      <c r="W93" s="273" t="s">
        <v>3913</v>
      </c>
      <c r="X93" s="274" t="s">
        <v>3948</v>
      </c>
      <c r="Y93" s="274"/>
      <c r="Z93" s="267"/>
      <c r="AA93" s="184"/>
      <c r="AB93" s="183"/>
      <c r="AC93" s="268"/>
      <c r="AD93" s="184"/>
      <c r="AE93" s="186"/>
      <c r="AF93" s="187"/>
      <c r="AG93" s="273"/>
      <c r="AH93" s="273"/>
      <c r="AI93" s="274"/>
      <c r="AJ93" s="218">
        <v>150189702</v>
      </c>
      <c r="AK93" s="219" t="s">
        <v>2199</v>
      </c>
      <c r="AL93" s="220">
        <v>1</v>
      </c>
      <c r="AM93" s="185" t="s">
        <v>1899</v>
      </c>
      <c r="AN93" s="214">
        <v>1.2546</v>
      </c>
      <c r="AO93" s="186">
        <v>40</v>
      </c>
      <c r="AP93" s="187">
        <v>50.184</v>
      </c>
      <c r="AQ93" s="215" t="s">
        <v>28</v>
      </c>
      <c r="AR93" s="280" t="s">
        <v>51</v>
      </c>
      <c r="AS93" s="280"/>
      <c r="AT93" s="183">
        <v>98977</v>
      </c>
      <c r="AU93" s="183" t="s">
        <v>581</v>
      </c>
      <c r="AV93" s="183">
        <v>1</v>
      </c>
      <c r="AW93" s="185" t="s">
        <v>3327</v>
      </c>
      <c r="AX93" s="184">
        <v>2</v>
      </c>
      <c r="AY93" s="186">
        <v>40</v>
      </c>
      <c r="AZ93" s="187">
        <v>80</v>
      </c>
      <c r="BA93" s="207" t="s">
        <v>2737</v>
      </c>
      <c r="BB93" s="208" t="s">
        <v>729</v>
      </c>
      <c r="BC93" s="208"/>
    </row>
    <row r="94" spans="1:55" ht="24" customHeight="1">
      <c r="A94" s="115">
        <v>91</v>
      </c>
      <c r="B94" s="125" t="s">
        <v>731</v>
      </c>
      <c r="C94" s="120">
        <v>1</v>
      </c>
      <c r="D94" s="120" t="s">
        <v>581</v>
      </c>
      <c r="E94" s="15">
        <v>50</v>
      </c>
      <c r="F94" s="183">
        <v>32179</v>
      </c>
      <c r="G94" s="184">
        <v>1</v>
      </c>
      <c r="H94" s="183">
        <v>1</v>
      </c>
      <c r="I94" s="185" t="s">
        <v>3364</v>
      </c>
      <c r="J94" s="184">
        <v>1.2036</v>
      </c>
      <c r="K94" s="186">
        <v>50</v>
      </c>
      <c r="L94" s="187">
        <v>60.18</v>
      </c>
      <c r="M94" s="207" t="s">
        <v>2452</v>
      </c>
      <c r="N94" s="217" t="s">
        <v>2476</v>
      </c>
      <c r="O94" s="217"/>
      <c r="P94" s="267" t="s">
        <v>815</v>
      </c>
      <c r="Q94" s="184" t="s">
        <v>3859</v>
      </c>
      <c r="R94" s="183">
        <v>12</v>
      </c>
      <c r="S94" s="268" t="s">
        <v>1690</v>
      </c>
      <c r="T94" s="184">
        <v>14.4</v>
      </c>
      <c r="U94" s="186">
        <v>4.166666666666667</v>
      </c>
      <c r="V94" s="187">
        <v>60</v>
      </c>
      <c r="W94" s="273" t="s">
        <v>3913</v>
      </c>
      <c r="X94" s="274" t="s">
        <v>3948</v>
      </c>
      <c r="Y94" s="274"/>
      <c r="Z94" s="267"/>
      <c r="AA94" s="184"/>
      <c r="AB94" s="183"/>
      <c r="AC94" s="268"/>
      <c r="AD94" s="184"/>
      <c r="AE94" s="186"/>
      <c r="AF94" s="187"/>
      <c r="AG94" s="273"/>
      <c r="AH94" s="273"/>
      <c r="AI94" s="274"/>
      <c r="AJ94" s="218">
        <v>150182473</v>
      </c>
      <c r="AK94" s="219" t="s">
        <v>2199</v>
      </c>
      <c r="AL94" s="220">
        <v>1</v>
      </c>
      <c r="AM94" s="185" t="s">
        <v>1899</v>
      </c>
      <c r="AN94" s="214">
        <v>1.3387</v>
      </c>
      <c r="AO94" s="186">
        <v>50</v>
      </c>
      <c r="AP94" s="187">
        <v>66.935</v>
      </c>
      <c r="AQ94" s="215" t="s">
        <v>28</v>
      </c>
      <c r="AR94" s="280" t="s">
        <v>52</v>
      </c>
      <c r="AS94" s="280"/>
      <c r="AT94" s="183">
        <v>15478</v>
      </c>
      <c r="AU94" s="183" t="s">
        <v>581</v>
      </c>
      <c r="AV94" s="183">
        <v>1</v>
      </c>
      <c r="AW94" s="185" t="s">
        <v>3327</v>
      </c>
      <c r="AX94" s="184">
        <v>2</v>
      </c>
      <c r="AY94" s="186">
        <v>50</v>
      </c>
      <c r="AZ94" s="187">
        <v>100</v>
      </c>
      <c r="BA94" s="207" t="s">
        <v>2737</v>
      </c>
      <c r="BB94" s="208" t="s">
        <v>731</v>
      </c>
      <c r="BC94" s="208"/>
    </row>
    <row r="95" spans="1:55" ht="24">
      <c r="A95" s="115">
        <v>92</v>
      </c>
      <c r="B95" s="125" t="s">
        <v>733</v>
      </c>
      <c r="C95" s="120">
        <v>1</v>
      </c>
      <c r="D95" s="120" t="s">
        <v>581</v>
      </c>
      <c r="E95" s="15">
        <v>40</v>
      </c>
      <c r="F95" s="183">
        <v>60097</v>
      </c>
      <c r="G95" s="184">
        <v>1</v>
      </c>
      <c r="H95" s="183">
        <v>1</v>
      </c>
      <c r="I95" s="185" t="s">
        <v>3364</v>
      </c>
      <c r="J95" s="184">
        <v>1.2036</v>
      </c>
      <c r="K95" s="186">
        <v>40</v>
      </c>
      <c r="L95" s="187">
        <v>48.144</v>
      </c>
      <c r="M95" s="207" t="s">
        <v>2452</v>
      </c>
      <c r="N95" s="217" t="s">
        <v>2477</v>
      </c>
      <c r="O95" s="217"/>
      <c r="P95" s="267" t="s">
        <v>816</v>
      </c>
      <c r="Q95" s="184" t="s">
        <v>3859</v>
      </c>
      <c r="R95" s="183">
        <v>12</v>
      </c>
      <c r="S95" s="268" t="s">
        <v>1690</v>
      </c>
      <c r="T95" s="184">
        <v>14.4</v>
      </c>
      <c r="U95" s="186">
        <v>3.3333333333333335</v>
      </c>
      <c r="V95" s="187">
        <v>48</v>
      </c>
      <c r="W95" s="273" t="s">
        <v>3913</v>
      </c>
      <c r="X95" s="274" t="s">
        <v>3948</v>
      </c>
      <c r="Y95" s="274"/>
      <c r="Z95" s="267"/>
      <c r="AA95" s="184"/>
      <c r="AB95" s="183"/>
      <c r="AC95" s="268"/>
      <c r="AD95" s="184"/>
      <c r="AE95" s="186"/>
      <c r="AF95" s="187"/>
      <c r="AG95" s="273"/>
      <c r="AH95" s="273"/>
      <c r="AI95" s="274"/>
      <c r="AJ95" s="218">
        <v>150156332</v>
      </c>
      <c r="AK95" s="219" t="s">
        <v>2199</v>
      </c>
      <c r="AL95" s="220">
        <v>1</v>
      </c>
      <c r="AM95" s="185" t="s">
        <v>1899</v>
      </c>
      <c r="AN95" s="214">
        <v>1.957</v>
      </c>
      <c r="AO95" s="186">
        <v>40</v>
      </c>
      <c r="AP95" s="187">
        <v>78.28</v>
      </c>
      <c r="AQ95" s="215" t="s">
        <v>28</v>
      </c>
      <c r="AR95" s="280" t="s">
        <v>53</v>
      </c>
      <c r="AS95" s="280"/>
      <c r="AT95" s="183">
        <v>85629</v>
      </c>
      <c r="AU95" s="183" t="s">
        <v>581</v>
      </c>
      <c r="AV95" s="183">
        <v>1</v>
      </c>
      <c r="AW95" s="185" t="s">
        <v>3327</v>
      </c>
      <c r="AX95" s="184">
        <v>2</v>
      </c>
      <c r="AY95" s="186">
        <v>40</v>
      </c>
      <c r="AZ95" s="187">
        <v>80</v>
      </c>
      <c r="BA95" s="207" t="s">
        <v>2737</v>
      </c>
      <c r="BB95" s="208" t="s">
        <v>733</v>
      </c>
      <c r="BC95" s="208"/>
    </row>
    <row r="96" spans="1:55" ht="24" customHeight="1">
      <c r="A96" s="115">
        <v>93</v>
      </c>
      <c r="B96" s="125" t="s">
        <v>732</v>
      </c>
      <c r="C96" s="120">
        <v>1</v>
      </c>
      <c r="D96" s="120" t="s">
        <v>581</v>
      </c>
      <c r="E96" s="15">
        <v>40</v>
      </c>
      <c r="F96" s="183">
        <v>32316</v>
      </c>
      <c r="G96" s="184">
        <v>1</v>
      </c>
      <c r="H96" s="183">
        <v>1</v>
      </c>
      <c r="I96" s="185" t="s">
        <v>3364</v>
      </c>
      <c r="J96" s="184">
        <v>1.2036</v>
      </c>
      <c r="K96" s="186">
        <v>40</v>
      </c>
      <c r="L96" s="187">
        <v>48.144</v>
      </c>
      <c r="M96" s="207" t="s">
        <v>2452</v>
      </c>
      <c r="N96" s="217" t="s">
        <v>2478</v>
      </c>
      <c r="O96" s="217"/>
      <c r="P96" s="267" t="s">
        <v>817</v>
      </c>
      <c r="Q96" s="184" t="s">
        <v>3859</v>
      </c>
      <c r="R96" s="183">
        <v>12</v>
      </c>
      <c r="S96" s="268" t="s">
        <v>1690</v>
      </c>
      <c r="T96" s="184">
        <v>14.4</v>
      </c>
      <c r="U96" s="186">
        <v>3.3333333333333335</v>
      </c>
      <c r="V96" s="187">
        <v>48</v>
      </c>
      <c r="W96" s="273" t="s">
        <v>3913</v>
      </c>
      <c r="X96" s="274" t="s">
        <v>3948</v>
      </c>
      <c r="Y96" s="274"/>
      <c r="Z96" s="267"/>
      <c r="AA96" s="184"/>
      <c r="AB96" s="183"/>
      <c r="AC96" s="268"/>
      <c r="AD96" s="184"/>
      <c r="AE96" s="186"/>
      <c r="AF96" s="187"/>
      <c r="AG96" s="273"/>
      <c r="AH96" s="273"/>
      <c r="AI96" s="274"/>
      <c r="AJ96" s="218">
        <v>150168772</v>
      </c>
      <c r="AK96" s="219" t="s">
        <v>2199</v>
      </c>
      <c r="AL96" s="220">
        <v>1</v>
      </c>
      <c r="AM96" s="185" t="s">
        <v>1899</v>
      </c>
      <c r="AN96" s="214">
        <v>1.5018</v>
      </c>
      <c r="AO96" s="186">
        <v>40</v>
      </c>
      <c r="AP96" s="187">
        <v>60.072</v>
      </c>
      <c r="AQ96" s="215" t="s">
        <v>28</v>
      </c>
      <c r="AR96" s="280" t="s">
        <v>54</v>
      </c>
      <c r="AS96" s="280"/>
      <c r="AT96" s="183">
        <v>99275</v>
      </c>
      <c r="AU96" s="183" t="s">
        <v>581</v>
      </c>
      <c r="AV96" s="183">
        <v>1</v>
      </c>
      <c r="AW96" s="185" t="s">
        <v>3327</v>
      </c>
      <c r="AX96" s="184">
        <v>2</v>
      </c>
      <c r="AY96" s="186">
        <v>40</v>
      </c>
      <c r="AZ96" s="187">
        <v>80</v>
      </c>
      <c r="BA96" s="207" t="s">
        <v>2737</v>
      </c>
      <c r="BB96" s="208" t="s">
        <v>732</v>
      </c>
      <c r="BC96" s="208"/>
    </row>
    <row r="97" spans="1:55" ht="24">
      <c r="A97" s="115">
        <v>94</v>
      </c>
      <c r="B97" s="125" t="s">
        <v>734</v>
      </c>
      <c r="C97" s="120">
        <v>1</v>
      </c>
      <c r="D97" s="120" t="s">
        <v>581</v>
      </c>
      <c r="E97" s="15">
        <v>50</v>
      </c>
      <c r="F97" s="183">
        <v>32138</v>
      </c>
      <c r="G97" s="184">
        <v>1</v>
      </c>
      <c r="H97" s="183">
        <v>1</v>
      </c>
      <c r="I97" s="185" t="s">
        <v>3364</v>
      </c>
      <c r="J97" s="184">
        <v>1.2036</v>
      </c>
      <c r="K97" s="186">
        <v>50</v>
      </c>
      <c r="L97" s="187">
        <v>60.18</v>
      </c>
      <c r="M97" s="207" t="s">
        <v>2452</v>
      </c>
      <c r="N97" s="217" t="s">
        <v>2479</v>
      </c>
      <c r="O97" s="217"/>
      <c r="P97" s="267" t="s">
        <v>818</v>
      </c>
      <c r="Q97" s="184" t="s">
        <v>3859</v>
      </c>
      <c r="R97" s="183">
        <v>12</v>
      </c>
      <c r="S97" s="268" t="s">
        <v>1690</v>
      </c>
      <c r="T97" s="184">
        <v>14.4</v>
      </c>
      <c r="U97" s="186">
        <v>4.166666666666667</v>
      </c>
      <c r="V97" s="187">
        <v>60</v>
      </c>
      <c r="W97" s="273" t="s">
        <v>3913</v>
      </c>
      <c r="X97" s="274" t="s">
        <v>3948</v>
      </c>
      <c r="Y97" s="274"/>
      <c r="Z97" s="267"/>
      <c r="AA97" s="184"/>
      <c r="AB97" s="183"/>
      <c r="AC97" s="268"/>
      <c r="AD97" s="184"/>
      <c r="AE97" s="186"/>
      <c r="AF97" s="187"/>
      <c r="AG97" s="273"/>
      <c r="AH97" s="273"/>
      <c r="AI97" s="274"/>
      <c r="AJ97" s="218">
        <v>150177550</v>
      </c>
      <c r="AK97" s="219" t="s">
        <v>2199</v>
      </c>
      <c r="AL97" s="220">
        <v>1</v>
      </c>
      <c r="AM97" s="185" t="s">
        <v>1899</v>
      </c>
      <c r="AN97" s="214">
        <v>1.4894</v>
      </c>
      <c r="AO97" s="186">
        <v>50</v>
      </c>
      <c r="AP97" s="187">
        <v>74.47</v>
      </c>
      <c r="AQ97" s="215" t="s">
        <v>28</v>
      </c>
      <c r="AR97" s="280" t="s">
        <v>55</v>
      </c>
      <c r="AS97" s="280"/>
      <c r="AT97" s="183">
        <v>61012</v>
      </c>
      <c r="AU97" s="183" t="s">
        <v>581</v>
      </c>
      <c r="AV97" s="183">
        <v>1</v>
      </c>
      <c r="AW97" s="185" t="s">
        <v>3327</v>
      </c>
      <c r="AX97" s="184">
        <v>2</v>
      </c>
      <c r="AY97" s="186">
        <v>50</v>
      </c>
      <c r="AZ97" s="187">
        <v>100</v>
      </c>
      <c r="BA97" s="207" t="s">
        <v>2737</v>
      </c>
      <c r="BB97" s="208" t="s">
        <v>734</v>
      </c>
      <c r="BC97" s="208"/>
    </row>
    <row r="98" spans="1:55" ht="30.75" customHeight="1">
      <c r="A98" s="115">
        <v>95</v>
      </c>
      <c r="B98" s="125" t="s">
        <v>4212</v>
      </c>
      <c r="C98" s="120">
        <v>100</v>
      </c>
      <c r="D98" s="120" t="s">
        <v>617</v>
      </c>
      <c r="E98" s="15">
        <v>40</v>
      </c>
      <c r="F98" s="183">
        <v>14144</v>
      </c>
      <c r="G98" s="184">
        <v>1</v>
      </c>
      <c r="H98" s="183">
        <v>1</v>
      </c>
      <c r="I98" s="185" t="s">
        <v>3133</v>
      </c>
      <c r="J98" s="184">
        <v>5.8405</v>
      </c>
      <c r="K98" s="186">
        <v>40</v>
      </c>
      <c r="L98" s="187">
        <v>233.62</v>
      </c>
      <c r="M98" s="207" t="s">
        <v>2480</v>
      </c>
      <c r="N98" s="217" t="s">
        <v>2481</v>
      </c>
      <c r="O98" s="217"/>
      <c r="P98" s="267" t="s">
        <v>1691</v>
      </c>
      <c r="Q98" s="184" t="s">
        <v>617</v>
      </c>
      <c r="R98" s="183">
        <v>1</v>
      </c>
      <c r="S98" s="268" t="s">
        <v>3156</v>
      </c>
      <c r="T98" s="184">
        <v>4.9</v>
      </c>
      <c r="U98" s="186">
        <v>40</v>
      </c>
      <c r="V98" s="187">
        <v>196</v>
      </c>
      <c r="W98" s="273" t="s">
        <v>3909</v>
      </c>
      <c r="X98" s="274" t="s">
        <v>1692</v>
      </c>
      <c r="Y98" s="274"/>
      <c r="Z98" s="267"/>
      <c r="AA98" s="184"/>
      <c r="AB98" s="183"/>
      <c r="AC98" s="268"/>
      <c r="AD98" s="184"/>
      <c r="AE98" s="186"/>
      <c r="AF98" s="187"/>
      <c r="AG98" s="273"/>
      <c r="AH98" s="273"/>
      <c r="AI98" s="274"/>
      <c r="AJ98" s="218">
        <v>150193777</v>
      </c>
      <c r="AK98" s="219" t="s">
        <v>535</v>
      </c>
      <c r="AL98" s="220">
        <v>1.20005</v>
      </c>
      <c r="AM98" s="185" t="s">
        <v>1286</v>
      </c>
      <c r="AN98" s="214">
        <v>8.1481</v>
      </c>
      <c r="AO98" s="186">
        <v>33.3319445023124</v>
      </c>
      <c r="AP98" s="187">
        <v>271.5920169992917</v>
      </c>
      <c r="AQ98" s="215" t="s">
        <v>2651</v>
      </c>
      <c r="AR98" s="280" t="s">
        <v>56</v>
      </c>
      <c r="AS98" s="280"/>
      <c r="AT98" s="183">
        <v>20981</v>
      </c>
      <c r="AU98" s="183" t="s">
        <v>617</v>
      </c>
      <c r="AV98" s="183">
        <v>1</v>
      </c>
      <c r="AW98" s="185" t="s">
        <v>3156</v>
      </c>
      <c r="AX98" s="184">
        <v>3.4</v>
      </c>
      <c r="AY98" s="186">
        <v>40</v>
      </c>
      <c r="AZ98" s="187">
        <v>136</v>
      </c>
      <c r="BA98" s="207" t="s">
        <v>2695</v>
      </c>
      <c r="BB98" s="208" t="s">
        <v>4212</v>
      </c>
      <c r="BC98" s="208" t="s">
        <v>2883</v>
      </c>
    </row>
    <row r="99" spans="1:55" ht="25.5">
      <c r="A99" s="115">
        <v>96</v>
      </c>
      <c r="B99" s="103" t="s">
        <v>681</v>
      </c>
      <c r="C99" s="120">
        <v>100</v>
      </c>
      <c r="D99" s="120" t="s">
        <v>617</v>
      </c>
      <c r="E99" s="15">
        <v>5</v>
      </c>
      <c r="F99" s="183">
        <v>14559</v>
      </c>
      <c r="G99" s="184">
        <v>1</v>
      </c>
      <c r="H99" s="183">
        <v>1</v>
      </c>
      <c r="I99" s="185" t="s">
        <v>3133</v>
      </c>
      <c r="J99" s="184">
        <v>5.8405</v>
      </c>
      <c r="K99" s="186">
        <v>5</v>
      </c>
      <c r="L99" s="187">
        <v>29.2025</v>
      </c>
      <c r="M99" s="207" t="s">
        <v>2480</v>
      </c>
      <c r="N99" s="217" t="s">
        <v>2482</v>
      </c>
      <c r="O99" s="217"/>
      <c r="P99" s="267" t="s">
        <v>1693</v>
      </c>
      <c r="Q99" s="184" t="s">
        <v>617</v>
      </c>
      <c r="R99" s="183">
        <v>1</v>
      </c>
      <c r="S99" s="268" t="s">
        <v>3156</v>
      </c>
      <c r="T99" s="184">
        <v>4.9</v>
      </c>
      <c r="U99" s="186">
        <v>5</v>
      </c>
      <c r="V99" s="187">
        <v>24.5</v>
      </c>
      <c r="W99" s="273" t="s">
        <v>3909</v>
      </c>
      <c r="X99" s="271" t="s">
        <v>1694</v>
      </c>
      <c r="Y99" s="271"/>
      <c r="Z99" s="267"/>
      <c r="AA99" s="184"/>
      <c r="AB99" s="183"/>
      <c r="AC99" s="268"/>
      <c r="AD99" s="184"/>
      <c r="AE99" s="186"/>
      <c r="AF99" s="187"/>
      <c r="AG99" s="273"/>
      <c r="AH99" s="290"/>
      <c r="AI99" s="271"/>
      <c r="AJ99" s="218">
        <v>150193777</v>
      </c>
      <c r="AK99" s="219" t="s">
        <v>535</v>
      </c>
      <c r="AL99" s="220">
        <v>1.20005</v>
      </c>
      <c r="AM99" s="185" t="s">
        <v>1286</v>
      </c>
      <c r="AN99" s="214">
        <v>8.1481</v>
      </c>
      <c r="AO99" s="186">
        <v>4.16649306278905</v>
      </c>
      <c r="AP99" s="187">
        <v>33.94900212491146</v>
      </c>
      <c r="AQ99" s="215" t="s">
        <v>2651</v>
      </c>
      <c r="AR99" s="280" t="s">
        <v>56</v>
      </c>
      <c r="AS99" s="280"/>
      <c r="AT99" s="183">
        <v>42956</v>
      </c>
      <c r="AU99" s="183" t="s">
        <v>617</v>
      </c>
      <c r="AV99" s="183">
        <v>1</v>
      </c>
      <c r="AW99" s="185" t="s">
        <v>3156</v>
      </c>
      <c r="AX99" s="184">
        <v>3.4</v>
      </c>
      <c r="AY99" s="186">
        <v>5</v>
      </c>
      <c r="AZ99" s="187">
        <v>17</v>
      </c>
      <c r="BA99" s="207" t="s">
        <v>2695</v>
      </c>
      <c r="BB99" s="208" t="s">
        <v>1062</v>
      </c>
      <c r="BC99" s="208"/>
    </row>
    <row r="100" spans="1:55" ht="25.5" customHeight="1">
      <c r="A100" s="115">
        <v>97</v>
      </c>
      <c r="B100" s="103" t="s">
        <v>682</v>
      </c>
      <c r="C100" s="120">
        <v>100</v>
      </c>
      <c r="D100" s="120" t="s">
        <v>617</v>
      </c>
      <c r="E100" s="15">
        <v>5</v>
      </c>
      <c r="F100" s="183">
        <v>60090</v>
      </c>
      <c r="G100" s="184">
        <v>1</v>
      </c>
      <c r="H100" s="183">
        <v>1</v>
      </c>
      <c r="I100" s="185" t="s">
        <v>3133</v>
      </c>
      <c r="J100" s="184">
        <v>0</v>
      </c>
      <c r="K100" s="186">
        <v>5</v>
      </c>
      <c r="L100" s="187">
        <v>0</v>
      </c>
      <c r="M100" s="207" t="s">
        <v>2480</v>
      </c>
      <c r="N100" s="217" t="s">
        <v>2483</v>
      </c>
      <c r="O100" s="217"/>
      <c r="P100" s="267" t="s">
        <v>1695</v>
      </c>
      <c r="Q100" s="184" t="s">
        <v>617</v>
      </c>
      <c r="R100" s="183">
        <v>1</v>
      </c>
      <c r="S100" s="268" t="s">
        <v>3156</v>
      </c>
      <c r="T100" s="184">
        <v>4.9</v>
      </c>
      <c r="U100" s="186">
        <v>5</v>
      </c>
      <c r="V100" s="187">
        <v>24.5</v>
      </c>
      <c r="W100" s="273" t="s">
        <v>3909</v>
      </c>
      <c r="X100" s="271" t="s">
        <v>1696</v>
      </c>
      <c r="Y100" s="271" t="s">
        <v>2883</v>
      </c>
      <c r="Z100" s="267"/>
      <c r="AA100" s="184"/>
      <c r="AB100" s="183"/>
      <c r="AC100" s="268"/>
      <c r="AD100" s="184"/>
      <c r="AE100" s="186"/>
      <c r="AF100" s="187"/>
      <c r="AG100" s="273"/>
      <c r="AH100" s="290"/>
      <c r="AI100" s="271"/>
      <c r="AJ100" s="218">
        <v>150193777</v>
      </c>
      <c r="AK100" s="219" t="s">
        <v>535</v>
      </c>
      <c r="AL100" s="220">
        <v>1.20005</v>
      </c>
      <c r="AM100" s="185" t="s">
        <v>1286</v>
      </c>
      <c r="AN100" s="214">
        <v>8.1481</v>
      </c>
      <c r="AO100" s="186">
        <v>4.16649306278905</v>
      </c>
      <c r="AP100" s="187">
        <v>33.94900212491146</v>
      </c>
      <c r="AQ100" s="215" t="s">
        <v>2651</v>
      </c>
      <c r="AR100" s="280" t="s">
        <v>56</v>
      </c>
      <c r="AS100" s="280"/>
      <c r="AT100" s="183">
        <v>18247</v>
      </c>
      <c r="AU100" s="183" t="s">
        <v>617</v>
      </c>
      <c r="AV100" s="183">
        <v>1</v>
      </c>
      <c r="AW100" s="185" t="s">
        <v>3156</v>
      </c>
      <c r="AX100" s="184">
        <v>3.4</v>
      </c>
      <c r="AY100" s="186">
        <v>5</v>
      </c>
      <c r="AZ100" s="187">
        <v>17</v>
      </c>
      <c r="BA100" s="207" t="s">
        <v>2695</v>
      </c>
      <c r="BB100" s="208" t="s">
        <v>1063</v>
      </c>
      <c r="BC100" s="208"/>
    </row>
    <row r="101" spans="1:55" ht="38.25">
      <c r="A101" s="115">
        <v>98</v>
      </c>
      <c r="B101" s="125" t="s">
        <v>1602</v>
      </c>
      <c r="C101" s="120">
        <v>100</v>
      </c>
      <c r="D101" s="120" t="s">
        <v>617</v>
      </c>
      <c r="E101" s="15">
        <v>32</v>
      </c>
      <c r="F101" s="183">
        <v>14082</v>
      </c>
      <c r="G101" s="184">
        <v>1</v>
      </c>
      <c r="H101" s="183">
        <v>1</v>
      </c>
      <c r="I101" s="185" t="s">
        <v>3133</v>
      </c>
      <c r="J101" s="184">
        <v>13.5294</v>
      </c>
      <c r="K101" s="186">
        <v>32</v>
      </c>
      <c r="L101" s="187">
        <v>432.9408</v>
      </c>
      <c r="M101" s="207" t="s">
        <v>2380</v>
      </c>
      <c r="N101" s="217" t="s">
        <v>2484</v>
      </c>
      <c r="O101" s="217"/>
      <c r="P101" s="267" t="s">
        <v>1697</v>
      </c>
      <c r="Q101" s="184" t="s">
        <v>617</v>
      </c>
      <c r="R101" s="183">
        <v>1</v>
      </c>
      <c r="S101" s="268" t="s">
        <v>3156</v>
      </c>
      <c r="T101" s="184">
        <v>4.9</v>
      </c>
      <c r="U101" s="186">
        <v>32</v>
      </c>
      <c r="V101" s="187">
        <v>156.8</v>
      </c>
      <c r="W101" s="273" t="s">
        <v>3909</v>
      </c>
      <c r="X101" s="271" t="s">
        <v>1698</v>
      </c>
      <c r="Y101" s="271"/>
      <c r="Z101" s="267"/>
      <c r="AA101" s="184"/>
      <c r="AB101" s="183"/>
      <c r="AC101" s="268"/>
      <c r="AD101" s="184"/>
      <c r="AE101" s="186"/>
      <c r="AF101" s="187"/>
      <c r="AG101" s="273"/>
      <c r="AH101" s="290"/>
      <c r="AI101" s="271"/>
      <c r="AJ101" s="218">
        <v>151301786</v>
      </c>
      <c r="AK101" s="219" t="s">
        <v>535</v>
      </c>
      <c r="AL101" s="220">
        <v>1</v>
      </c>
      <c r="AM101" s="185" t="s">
        <v>1286</v>
      </c>
      <c r="AN101" s="214">
        <v>13.4925</v>
      </c>
      <c r="AO101" s="186">
        <v>32</v>
      </c>
      <c r="AP101" s="187">
        <v>431.76</v>
      </c>
      <c r="AQ101" s="215" t="s">
        <v>1267</v>
      </c>
      <c r="AR101" s="280" t="s">
        <v>57</v>
      </c>
      <c r="AS101" s="280"/>
      <c r="AT101" s="183">
        <v>61693</v>
      </c>
      <c r="AU101" s="183" t="s">
        <v>617</v>
      </c>
      <c r="AV101" s="183">
        <v>1</v>
      </c>
      <c r="AW101" s="185" t="s">
        <v>3156</v>
      </c>
      <c r="AX101" s="184">
        <v>5.4</v>
      </c>
      <c r="AY101" s="186">
        <v>32</v>
      </c>
      <c r="AZ101" s="187">
        <v>172.8</v>
      </c>
      <c r="BA101" s="207" t="s">
        <v>2695</v>
      </c>
      <c r="BB101" s="208" t="s">
        <v>2841</v>
      </c>
      <c r="BC101" s="208"/>
    </row>
    <row r="102" spans="1:55" ht="25.5" customHeight="1">
      <c r="A102" s="115">
        <v>99</v>
      </c>
      <c r="B102" s="125" t="s">
        <v>735</v>
      </c>
      <c r="C102" s="120">
        <v>20</v>
      </c>
      <c r="D102" s="120" t="s">
        <v>617</v>
      </c>
      <c r="E102" s="15">
        <v>15</v>
      </c>
      <c r="F102" s="183">
        <v>16080</v>
      </c>
      <c r="G102" s="184">
        <v>1</v>
      </c>
      <c r="H102" s="183">
        <f>10/20</f>
        <v>0.5</v>
      </c>
      <c r="I102" s="185" t="s">
        <v>3133</v>
      </c>
      <c r="J102" s="184">
        <v>1.2281</v>
      </c>
      <c r="K102" s="186">
        <f>15/H102</f>
        <v>30</v>
      </c>
      <c r="L102" s="187">
        <f>J102*K102</f>
        <v>36.842999999999996</v>
      </c>
      <c r="M102" s="207" t="s">
        <v>2485</v>
      </c>
      <c r="N102" s="217" t="s">
        <v>2486</v>
      </c>
      <c r="O102" s="217"/>
      <c r="P102" s="267" t="s">
        <v>819</v>
      </c>
      <c r="Q102" s="184" t="s">
        <v>797</v>
      </c>
      <c r="R102" s="183">
        <v>1.5</v>
      </c>
      <c r="S102" s="268" t="s">
        <v>3445</v>
      </c>
      <c r="T102" s="184">
        <v>23.14</v>
      </c>
      <c r="U102" s="186">
        <v>10</v>
      </c>
      <c r="V102" s="187">
        <v>231.4</v>
      </c>
      <c r="W102" s="273" t="s">
        <v>528</v>
      </c>
      <c r="X102" s="274" t="s">
        <v>3949</v>
      </c>
      <c r="Y102" s="274"/>
      <c r="Z102" s="267"/>
      <c r="AA102" s="184"/>
      <c r="AB102" s="183"/>
      <c r="AC102" s="268"/>
      <c r="AD102" s="184"/>
      <c r="AE102" s="186"/>
      <c r="AF102" s="187"/>
      <c r="AG102" s="273"/>
      <c r="AH102" s="273"/>
      <c r="AI102" s="274"/>
      <c r="AJ102" s="218">
        <v>111219221</v>
      </c>
      <c r="AK102" s="219" t="s">
        <v>535</v>
      </c>
      <c r="AL102" s="220">
        <v>1</v>
      </c>
      <c r="AM102" s="185" t="s">
        <v>1286</v>
      </c>
      <c r="AN102" s="214">
        <v>1.8527</v>
      </c>
      <c r="AO102" s="186">
        <v>15</v>
      </c>
      <c r="AP102" s="187">
        <v>27.7905</v>
      </c>
      <c r="AQ102" s="215" t="s">
        <v>2634</v>
      </c>
      <c r="AR102" s="280" t="s">
        <v>58</v>
      </c>
      <c r="AS102" s="280"/>
      <c r="AT102" s="183">
        <v>64101</v>
      </c>
      <c r="AU102" s="183" t="s">
        <v>617</v>
      </c>
      <c r="AV102" s="183">
        <v>1</v>
      </c>
      <c r="AW102" s="185" t="s">
        <v>3156</v>
      </c>
      <c r="AX102" s="184">
        <v>0.95</v>
      </c>
      <c r="AY102" s="186">
        <v>15</v>
      </c>
      <c r="AZ102" s="187">
        <v>14.25</v>
      </c>
      <c r="BA102" s="207" t="s">
        <v>2738</v>
      </c>
      <c r="BB102" s="208" t="s">
        <v>735</v>
      </c>
      <c r="BC102" s="208"/>
    </row>
    <row r="103" spans="1:55" ht="33.75">
      <c r="A103" s="115">
        <v>100</v>
      </c>
      <c r="B103" s="103" t="s">
        <v>4323</v>
      </c>
      <c r="C103" s="120">
        <v>1</v>
      </c>
      <c r="D103" s="120" t="s">
        <v>613</v>
      </c>
      <c r="E103" s="15">
        <v>20</v>
      </c>
      <c r="F103" s="183">
        <v>16009</v>
      </c>
      <c r="G103" s="184">
        <v>1</v>
      </c>
      <c r="H103" s="183">
        <v>1</v>
      </c>
      <c r="I103" s="185" t="s">
        <v>3537</v>
      </c>
      <c r="J103" s="184">
        <v>23.8295</v>
      </c>
      <c r="K103" s="186">
        <v>20</v>
      </c>
      <c r="L103" s="187">
        <v>476.59</v>
      </c>
      <c r="M103" s="207" t="s">
        <v>2487</v>
      </c>
      <c r="N103" s="217" t="s">
        <v>2488</v>
      </c>
      <c r="O103" s="217"/>
      <c r="P103" s="267">
        <v>52004</v>
      </c>
      <c r="Q103" s="184" t="s">
        <v>799</v>
      </c>
      <c r="R103" s="183">
        <v>1.035</v>
      </c>
      <c r="S103" s="268" t="s">
        <v>1699</v>
      </c>
      <c r="T103" s="184">
        <v>11.523</v>
      </c>
      <c r="U103" s="186">
        <v>19.32367149758454</v>
      </c>
      <c r="V103" s="187">
        <v>222.66666666666666</v>
      </c>
      <c r="W103" s="273" t="s">
        <v>3926</v>
      </c>
      <c r="X103" s="274" t="s">
        <v>3447</v>
      </c>
      <c r="Y103" s="274"/>
      <c r="Z103" s="267"/>
      <c r="AA103" s="184"/>
      <c r="AB103" s="183"/>
      <c r="AC103" s="268"/>
      <c r="AD103" s="184"/>
      <c r="AE103" s="186"/>
      <c r="AF103" s="187"/>
      <c r="AG103" s="273"/>
      <c r="AH103" s="273"/>
      <c r="AI103" s="274"/>
      <c r="AJ103" s="218">
        <v>150173270</v>
      </c>
      <c r="AK103" s="219" t="s">
        <v>2646</v>
      </c>
      <c r="AL103" s="220">
        <v>1</v>
      </c>
      <c r="AM103" s="185" t="s">
        <v>1325</v>
      </c>
      <c r="AN103" s="214">
        <v>23.1692</v>
      </c>
      <c r="AO103" s="186">
        <v>20</v>
      </c>
      <c r="AP103" s="187">
        <v>463.384</v>
      </c>
      <c r="AQ103" s="215" t="s">
        <v>3950</v>
      </c>
      <c r="AR103" s="280" t="s">
        <v>59</v>
      </c>
      <c r="AS103" s="280"/>
      <c r="AT103" s="183">
        <v>20391</v>
      </c>
      <c r="AU103" s="183" t="s">
        <v>613</v>
      </c>
      <c r="AV103" s="183">
        <v>1</v>
      </c>
      <c r="AW103" s="185" t="s">
        <v>1042</v>
      </c>
      <c r="AX103" s="184">
        <v>28.815</v>
      </c>
      <c r="AY103" s="186">
        <v>20</v>
      </c>
      <c r="AZ103" s="187">
        <v>576.3</v>
      </c>
      <c r="BA103" s="207" t="s">
        <v>2606</v>
      </c>
      <c r="BB103" s="208" t="s">
        <v>2842</v>
      </c>
      <c r="BC103" s="208"/>
    </row>
    <row r="104" spans="1:55" ht="25.5" customHeight="1">
      <c r="A104" s="134">
        <v>101</v>
      </c>
      <c r="B104" s="134" t="s">
        <v>3775</v>
      </c>
      <c r="C104" s="264">
        <v>1</v>
      </c>
      <c r="D104" s="134" t="s">
        <v>581</v>
      </c>
      <c r="E104" s="133">
        <v>5</v>
      </c>
      <c r="F104" s="210"/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10"/>
      <c r="AG104" s="210"/>
      <c r="AH104" s="210"/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  <c r="BC104" s="210"/>
    </row>
    <row r="105" spans="1:55" ht="12.75">
      <c r="A105" s="115">
        <v>102</v>
      </c>
      <c r="B105" s="125" t="s">
        <v>2229</v>
      </c>
      <c r="C105" s="120">
        <v>1</v>
      </c>
      <c r="D105" s="120" t="s">
        <v>613</v>
      </c>
      <c r="E105" s="15">
        <v>15</v>
      </c>
      <c r="F105" s="183">
        <v>16001</v>
      </c>
      <c r="G105" s="184">
        <v>1</v>
      </c>
      <c r="H105" s="183">
        <v>1</v>
      </c>
      <c r="I105" s="185" t="s">
        <v>3546</v>
      </c>
      <c r="J105" s="184">
        <v>21.45</v>
      </c>
      <c r="K105" s="186">
        <v>15</v>
      </c>
      <c r="L105" s="187">
        <v>321.75</v>
      </c>
      <c r="M105" s="207" t="s">
        <v>2378</v>
      </c>
      <c r="N105" s="217" t="s">
        <v>2489</v>
      </c>
      <c r="O105" s="217"/>
      <c r="P105" s="267">
        <v>6470</v>
      </c>
      <c r="Q105" s="184" t="s">
        <v>581</v>
      </c>
      <c r="R105" s="183">
        <v>1</v>
      </c>
      <c r="S105" s="268" t="s">
        <v>3401</v>
      </c>
      <c r="T105" s="184">
        <v>26.81</v>
      </c>
      <c r="U105" s="186">
        <v>15</v>
      </c>
      <c r="V105" s="187">
        <v>402.15</v>
      </c>
      <c r="W105" s="273" t="s">
        <v>3951</v>
      </c>
      <c r="X105" s="274" t="s">
        <v>3952</v>
      </c>
      <c r="Y105" s="274"/>
      <c r="Z105" s="267"/>
      <c r="AA105" s="184"/>
      <c r="AB105" s="183"/>
      <c r="AC105" s="268"/>
      <c r="AD105" s="184"/>
      <c r="AE105" s="186"/>
      <c r="AF105" s="187"/>
      <c r="AG105" s="273"/>
      <c r="AH105" s="273"/>
      <c r="AI105" s="274"/>
      <c r="AJ105" s="218">
        <v>151100152</v>
      </c>
      <c r="AK105" s="219" t="s">
        <v>2199</v>
      </c>
      <c r="AL105" s="220">
        <v>0.83333</v>
      </c>
      <c r="AM105" s="185" t="s">
        <v>1305</v>
      </c>
      <c r="AN105" s="214">
        <v>21.45</v>
      </c>
      <c r="AO105" s="186">
        <v>18.000072000288</v>
      </c>
      <c r="AP105" s="187">
        <v>386.1015444061776</v>
      </c>
      <c r="AQ105" s="215" t="s">
        <v>3901</v>
      </c>
      <c r="AR105" s="280" t="s">
        <v>60</v>
      </c>
      <c r="AS105" s="280"/>
      <c r="AT105" s="183">
        <v>85868</v>
      </c>
      <c r="AU105" s="183" t="s">
        <v>613</v>
      </c>
      <c r="AV105" s="183">
        <v>1</v>
      </c>
      <c r="AW105" s="185" t="s">
        <v>1052</v>
      </c>
      <c r="AX105" s="184">
        <v>24.31</v>
      </c>
      <c r="AY105" s="186">
        <v>15</v>
      </c>
      <c r="AZ105" s="187">
        <v>364.65</v>
      </c>
      <c r="BA105" s="207" t="s">
        <v>3901</v>
      </c>
      <c r="BB105" s="208" t="s">
        <v>2739</v>
      </c>
      <c r="BC105" s="208"/>
    </row>
    <row r="106" spans="1:55" ht="25.5" customHeight="1">
      <c r="A106" s="115">
        <v>103</v>
      </c>
      <c r="B106" s="103" t="s">
        <v>3776</v>
      </c>
      <c r="C106" s="120">
        <v>1</v>
      </c>
      <c r="D106" s="120" t="s">
        <v>613</v>
      </c>
      <c r="E106" s="15">
        <v>8</v>
      </c>
      <c r="F106" s="183">
        <v>16020</v>
      </c>
      <c r="G106" s="184">
        <v>1</v>
      </c>
      <c r="H106" s="183">
        <v>1</v>
      </c>
      <c r="I106" s="185" t="s">
        <v>3546</v>
      </c>
      <c r="J106" s="184">
        <v>25.05</v>
      </c>
      <c r="K106" s="186">
        <v>8</v>
      </c>
      <c r="L106" s="187">
        <v>200.4</v>
      </c>
      <c r="M106" s="207" t="s">
        <v>2378</v>
      </c>
      <c r="N106" s="217" t="s">
        <v>2490</v>
      </c>
      <c r="O106" s="217"/>
      <c r="P106" s="267" t="s">
        <v>820</v>
      </c>
      <c r="Q106" s="184" t="s">
        <v>581</v>
      </c>
      <c r="R106" s="183">
        <v>1</v>
      </c>
      <c r="S106" s="268" t="s">
        <v>3401</v>
      </c>
      <c r="T106" s="184">
        <v>13.1</v>
      </c>
      <c r="U106" s="186">
        <v>8</v>
      </c>
      <c r="V106" s="187">
        <v>104.8</v>
      </c>
      <c r="W106" s="273" t="s">
        <v>3887</v>
      </c>
      <c r="X106" s="274" t="s">
        <v>3953</v>
      </c>
      <c r="Y106" s="274"/>
      <c r="Z106" s="267"/>
      <c r="AA106" s="184"/>
      <c r="AB106" s="183"/>
      <c r="AC106" s="268"/>
      <c r="AD106" s="184"/>
      <c r="AE106" s="186"/>
      <c r="AF106" s="187"/>
      <c r="AG106" s="273"/>
      <c r="AH106" s="273"/>
      <c r="AI106" s="274"/>
      <c r="AJ106" s="218">
        <v>151100608</v>
      </c>
      <c r="AK106" s="219" t="s">
        <v>2199</v>
      </c>
      <c r="AL106" s="220">
        <v>0.75002</v>
      </c>
      <c r="AM106" s="185" t="s">
        <v>1305</v>
      </c>
      <c r="AN106" s="214">
        <v>21.45</v>
      </c>
      <c r="AO106" s="186">
        <v>10.666382229807205</v>
      </c>
      <c r="AP106" s="187">
        <v>228.79389882936454</v>
      </c>
      <c r="AQ106" s="215" t="s">
        <v>3901</v>
      </c>
      <c r="AR106" s="280" t="s">
        <v>61</v>
      </c>
      <c r="AS106" s="280"/>
      <c r="AT106" s="183">
        <v>59163</v>
      </c>
      <c r="AU106" s="183" t="s">
        <v>613</v>
      </c>
      <c r="AV106" s="183">
        <v>1</v>
      </c>
      <c r="AW106" s="185" t="s">
        <v>1052</v>
      </c>
      <c r="AX106" s="184">
        <v>28.39</v>
      </c>
      <c r="AY106" s="186">
        <v>8</v>
      </c>
      <c r="AZ106" s="187">
        <v>227.12</v>
      </c>
      <c r="BA106" s="207" t="s">
        <v>3901</v>
      </c>
      <c r="BB106" s="208" t="s">
        <v>2740</v>
      </c>
      <c r="BC106" s="208"/>
    </row>
    <row r="107" spans="1:55" ht="25.5">
      <c r="A107" s="115">
        <v>104</v>
      </c>
      <c r="B107" s="125" t="s">
        <v>2230</v>
      </c>
      <c r="C107" s="120">
        <v>1</v>
      </c>
      <c r="D107" s="103" t="s">
        <v>581</v>
      </c>
      <c r="E107" s="15">
        <v>16</v>
      </c>
      <c r="F107" s="183">
        <v>16040</v>
      </c>
      <c r="G107" s="184">
        <v>1</v>
      </c>
      <c r="H107" s="183">
        <v>1</v>
      </c>
      <c r="I107" s="185" t="s">
        <v>3538</v>
      </c>
      <c r="J107" s="184">
        <v>49.84</v>
      </c>
      <c r="K107" s="186">
        <v>16</v>
      </c>
      <c r="L107" s="187">
        <v>797.44</v>
      </c>
      <c r="M107" s="207" t="s">
        <v>2378</v>
      </c>
      <c r="N107" s="217" t="s">
        <v>2491</v>
      </c>
      <c r="O107" s="217"/>
      <c r="P107" s="267" t="s">
        <v>821</v>
      </c>
      <c r="Q107" s="184" t="s">
        <v>617</v>
      </c>
      <c r="R107" s="183">
        <v>0.96</v>
      </c>
      <c r="S107" s="268" t="s">
        <v>3418</v>
      </c>
      <c r="T107" s="184">
        <v>38.75</v>
      </c>
      <c r="U107" s="186">
        <v>16.666666666666668</v>
      </c>
      <c r="V107" s="187">
        <v>645.8333333333334</v>
      </c>
      <c r="W107" s="273" t="s">
        <v>3887</v>
      </c>
      <c r="X107" s="274" t="s">
        <v>3954</v>
      </c>
      <c r="Y107" s="274" t="s">
        <v>2883</v>
      </c>
      <c r="Z107" s="267"/>
      <c r="AA107" s="184"/>
      <c r="AB107" s="183"/>
      <c r="AC107" s="268"/>
      <c r="AD107" s="184"/>
      <c r="AE107" s="186"/>
      <c r="AF107" s="187"/>
      <c r="AG107" s="273"/>
      <c r="AH107" s="273"/>
      <c r="AI107" s="274"/>
      <c r="AJ107" s="218">
        <v>151101132</v>
      </c>
      <c r="AK107" s="219" t="s">
        <v>2199</v>
      </c>
      <c r="AL107" s="220">
        <v>1</v>
      </c>
      <c r="AM107" s="185" t="s">
        <v>1273</v>
      </c>
      <c r="AN107" s="214">
        <v>60.4406</v>
      </c>
      <c r="AO107" s="186">
        <v>16</v>
      </c>
      <c r="AP107" s="187">
        <v>967.0496</v>
      </c>
      <c r="AQ107" s="215" t="s">
        <v>3901</v>
      </c>
      <c r="AR107" s="280" t="s">
        <v>62</v>
      </c>
      <c r="AS107" s="280"/>
      <c r="AT107" s="183">
        <v>68136</v>
      </c>
      <c r="AU107" s="183" t="s">
        <v>581</v>
      </c>
      <c r="AV107" s="183">
        <v>1</v>
      </c>
      <c r="AW107" s="185" t="s">
        <v>1043</v>
      </c>
      <c r="AX107" s="184">
        <v>66.0838</v>
      </c>
      <c r="AY107" s="186">
        <v>16</v>
      </c>
      <c r="AZ107" s="187">
        <v>1057.3408</v>
      </c>
      <c r="BA107" s="207" t="s">
        <v>3901</v>
      </c>
      <c r="BB107" s="208" t="s">
        <v>2741</v>
      </c>
      <c r="BC107" s="208"/>
    </row>
    <row r="108" spans="1:55" ht="25.5" customHeight="1">
      <c r="A108" s="115">
        <v>105</v>
      </c>
      <c r="B108" s="103" t="s">
        <v>3777</v>
      </c>
      <c r="C108" s="120">
        <v>1</v>
      </c>
      <c r="D108" s="120" t="s">
        <v>581</v>
      </c>
      <c r="E108" s="15">
        <v>10</v>
      </c>
      <c r="F108" s="183">
        <v>16010</v>
      </c>
      <c r="G108" s="184">
        <v>1</v>
      </c>
      <c r="H108" s="183">
        <v>1</v>
      </c>
      <c r="I108" s="185" t="s">
        <v>3364</v>
      </c>
      <c r="J108" s="184">
        <v>48.5128</v>
      </c>
      <c r="K108" s="186">
        <v>10</v>
      </c>
      <c r="L108" s="187">
        <v>485.128</v>
      </c>
      <c r="M108" s="207" t="s">
        <v>2378</v>
      </c>
      <c r="N108" s="217" t="s">
        <v>2492</v>
      </c>
      <c r="O108" s="217"/>
      <c r="P108" s="267" t="s">
        <v>822</v>
      </c>
      <c r="Q108" s="184" t="s">
        <v>1700</v>
      </c>
      <c r="R108" s="183">
        <v>3.75</v>
      </c>
      <c r="S108" s="268" t="s">
        <v>1701</v>
      </c>
      <c r="T108" s="184">
        <v>47.12</v>
      </c>
      <c r="U108" s="186">
        <v>2.6666666666666665</v>
      </c>
      <c r="V108" s="187">
        <v>125.65333333333332</v>
      </c>
      <c r="W108" s="273" t="s">
        <v>3955</v>
      </c>
      <c r="X108" s="274" t="s">
        <v>3956</v>
      </c>
      <c r="Y108" s="274"/>
      <c r="Z108" s="267"/>
      <c r="AA108" s="184"/>
      <c r="AB108" s="183"/>
      <c r="AC108" s="268"/>
      <c r="AD108" s="184"/>
      <c r="AE108" s="186"/>
      <c r="AF108" s="187"/>
      <c r="AG108" s="273"/>
      <c r="AH108" s="273"/>
      <c r="AI108" s="274"/>
      <c r="AJ108" s="218">
        <v>151100225</v>
      </c>
      <c r="AK108" s="219" t="s">
        <v>2199</v>
      </c>
      <c r="AL108" s="220">
        <v>1.87512</v>
      </c>
      <c r="AM108" s="185" t="s">
        <v>1899</v>
      </c>
      <c r="AN108" s="214">
        <v>46.7999</v>
      </c>
      <c r="AO108" s="186">
        <v>5.3329920218439355</v>
      </c>
      <c r="AP108" s="187">
        <v>249.583493323094</v>
      </c>
      <c r="AQ108" s="215" t="s">
        <v>3901</v>
      </c>
      <c r="AR108" s="280" t="s">
        <v>63</v>
      </c>
      <c r="AS108" s="280"/>
      <c r="AT108" s="183">
        <v>17229</v>
      </c>
      <c r="AU108" s="183" t="s">
        <v>581</v>
      </c>
      <c r="AV108" s="183">
        <v>1</v>
      </c>
      <c r="AW108" s="185" t="s">
        <v>3327</v>
      </c>
      <c r="AX108" s="184">
        <v>49.733</v>
      </c>
      <c r="AY108" s="186">
        <v>10</v>
      </c>
      <c r="AZ108" s="187">
        <v>497.33</v>
      </c>
      <c r="BA108" s="207" t="s">
        <v>3901</v>
      </c>
      <c r="BB108" s="208" t="s">
        <v>2742</v>
      </c>
      <c r="BC108" s="208"/>
    </row>
    <row r="109" spans="1:55" ht="24">
      <c r="A109" s="115">
        <v>106</v>
      </c>
      <c r="B109" s="125" t="s">
        <v>736</v>
      </c>
      <c r="C109" s="120">
        <v>24</v>
      </c>
      <c r="D109" s="120" t="s">
        <v>617</v>
      </c>
      <c r="E109" s="15">
        <v>24</v>
      </c>
      <c r="F109" s="183">
        <v>14123</v>
      </c>
      <c r="G109" s="184">
        <v>1</v>
      </c>
      <c r="H109" s="183">
        <v>1</v>
      </c>
      <c r="I109" s="185" t="s">
        <v>3133</v>
      </c>
      <c r="J109" s="184">
        <v>16.2738</v>
      </c>
      <c r="K109" s="186">
        <v>24</v>
      </c>
      <c r="L109" s="187">
        <v>390.57120000000003</v>
      </c>
      <c r="M109" s="207" t="s">
        <v>2493</v>
      </c>
      <c r="N109" s="217" t="s">
        <v>2494</v>
      </c>
      <c r="O109" s="217"/>
      <c r="P109" s="267" t="s">
        <v>823</v>
      </c>
      <c r="Q109" s="184" t="s">
        <v>824</v>
      </c>
      <c r="R109" s="183">
        <v>2.083</v>
      </c>
      <c r="S109" s="268" t="s">
        <v>1765</v>
      </c>
      <c r="T109" s="184">
        <v>18.08</v>
      </c>
      <c r="U109" s="186">
        <v>11.521843494959192</v>
      </c>
      <c r="V109" s="187">
        <v>208.31493038886217</v>
      </c>
      <c r="W109" s="273" t="s">
        <v>3957</v>
      </c>
      <c r="X109" s="274" t="s">
        <v>3958</v>
      </c>
      <c r="Y109" s="274"/>
      <c r="Z109" s="267"/>
      <c r="AA109" s="184"/>
      <c r="AB109" s="183"/>
      <c r="AC109" s="268"/>
      <c r="AD109" s="184"/>
      <c r="AE109" s="186"/>
      <c r="AF109" s="187"/>
      <c r="AG109" s="273"/>
      <c r="AH109" s="273"/>
      <c r="AI109" s="274"/>
      <c r="AJ109" s="218">
        <v>150177666</v>
      </c>
      <c r="AK109" s="219" t="s">
        <v>535</v>
      </c>
      <c r="AL109" s="220">
        <v>0.41667</v>
      </c>
      <c r="AM109" s="185" t="s">
        <v>1286</v>
      </c>
      <c r="AN109" s="214">
        <v>8.0375</v>
      </c>
      <c r="AO109" s="186">
        <v>57.59953920368637</v>
      </c>
      <c r="AP109" s="187">
        <v>462.95629634962916</v>
      </c>
      <c r="AQ109" s="215" t="s">
        <v>2652</v>
      </c>
      <c r="AR109" s="280" t="s">
        <v>64</v>
      </c>
      <c r="AS109" s="280"/>
      <c r="AT109" s="183">
        <v>69041</v>
      </c>
      <c r="AU109" s="183" t="s">
        <v>617</v>
      </c>
      <c r="AV109" s="183">
        <v>1</v>
      </c>
      <c r="AW109" s="185" t="s">
        <v>3156</v>
      </c>
      <c r="AX109" s="184">
        <v>12</v>
      </c>
      <c r="AY109" s="186">
        <v>24</v>
      </c>
      <c r="AZ109" s="187">
        <v>288</v>
      </c>
      <c r="BA109" s="207" t="s">
        <v>4426</v>
      </c>
      <c r="BB109" s="208" t="s">
        <v>736</v>
      </c>
      <c r="BC109" s="208"/>
    </row>
    <row r="110" spans="1:55" ht="24" customHeight="1">
      <c r="A110" s="115">
        <v>107</v>
      </c>
      <c r="B110" s="103" t="s">
        <v>3778</v>
      </c>
      <c r="C110" s="120">
        <v>1</v>
      </c>
      <c r="D110" s="103" t="s">
        <v>581</v>
      </c>
      <c r="E110" s="15">
        <v>12</v>
      </c>
      <c r="F110" s="183">
        <v>42123</v>
      </c>
      <c r="G110" s="184">
        <v>1</v>
      </c>
      <c r="H110" s="183">
        <v>1</v>
      </c>
      <c r="I110" s="185" t="s">
        <v>3364</v>
      </c>
      <c r="J110" s="184">
        <v>11.8575</v>
      </c>
      <c r="K110" s="186">
        <v>12</v>
      </c>
      <c r="L110" s="187">
        <v>142.29</v>
      </c>
      <c r="M110" s="207" t="s">
        <v>2378</v>
      </c>
      <c r="N110" s="217" t="s">
        <v>2496</v>
      </c>
      <c r="O110" s="217"/>
      <c r="P110" s="267" t="s">
        <v>825</v>
      </c>
      <c r="Q110" s="184" t="s">
        <v>826</v>
      </c>
      <c r="R110" s="183">
        <v>3.75</v>
      </c>
      <c r="S110" s="268" t="s">
        <v>1766</v>
      </c>
      <c r="T110" s="184">
        <v>33.37</v>
      </c>
      <c r="U110" s="186">
        <v>3.2</v>
      </c>
      <c r="V110" s="187">
        <v>106.78399999999999</v>
      </c>
      <c r="W110" s="273" t="s">
        <v>3959</v>
      </c>
      <c r="X110" s="274" t="s">
        <v>3960</v>
      </c>
      <c r="Y110" s="274"/>
      <c r="Z110" s="267"/>
      <c r="AA110" s="184"/>
      <c r="AB110" s="183"/>
      <c r="AC110" s="268"/>
      <c r="AD110" s="184"/>
      <c r="AE110" s="186"/>
      <c r="AF110" s="187"/>
      <c r="AG110" s="273"/>
      <c r="AH110" s="273"/>
      <c r="AI110" s="274"/>
      <c r="AJ110" s="218">
        <v>150185774</v>
      </c>
      <c r="AK110" s="219" t="s">
        <v>2199</v>
      </c>
      <c r="AL110" s="220">
        <v>0.3</v>
      </c>
      <c r="AM110" s="185" t="s">
        <v>1899</v>
      </c>
      <c r="AN110" s="214">
        <v>10.8015</v>
      </c>
      <c r="AO110" s="186">
        <v>40</v>
      </c>
      <c r="AP110" s="187">
        <v>432.06</v>
      </c>
      <c r="AQ110" s="215" t="s">
        <v>2495</v>
      </c>
      <c r="AR110" s="280" t="s">
        <v>65</v>
      </c>
      <c r="AS110" s="280"/>
      <c r="AT110" s="183">
        <v>29887</v>
      </c>
      <c r="AU110" s="183" t="s">
        <v>581</v>
      </c>
      <c r="AV110" s="183">
        <v>1</v>
      </c>
      <c r="AW110" s="185" t="s">
        <v>3327</v>
      </c>
      <c r="AX110" s="184">
        <v>11</v>
      </c>
      <c r="AY110" s="186">
        <v>12</v>
      </c>
      <c r="AZ110" s="187">
        <v>132</v>
      </c>
      <c r="BA110" s="207" t="s">
        <v>4426</v>
      </c>
      <c r="BB110" s="208" t="s">
        <v>2743</v>
      </c>
      <c r="BC110" s="208"/>
    </row>
    <row r="111" spans="1:55" ht="38.25">
      <c r="A111" s="115">
        <v>108</v>
      </c>
      <c r="B111" s="125" t="s">
        <v>2231</v>
      </c>
      <c r="C111" s="120">
        <v>6</v>
      </c>
      <c r="D111" s="120" t="s">
        <v>617</v>
      </c>
      <c r="E111" s="15">
        <v>280</v>
      </c>
      <c r="F111" s="183">
        <v>19493</v>
      </c>
      <c r="G111" s="184">
        <v>1</v>
      </c>
      <c r="H111" s="183">
        <v>1</v>
      </c>
      <c r="I111" s="185" t="s">
        <v>3133</v>
      </c>
      <c r="J111" s="184">
        <v>4.1</v>
      </c>
      <c r="K111" s="186">
        <v>280</v>
      </c>
      <c r="L111" s="187">
        <v>1148</v>
      </c>
      <c r="M111" s="207" t="s">
        <v>2497</v>
      </c>
      <c r="N111" s="217" t="s">
        <v>2498</v>
      </c>
      <c r="O111" s="217"/>
      <c r="P111" s="267" t="s">
        <v>1767</v>
      </c>
      <c r="Q111" s="184" t="s">
        <v>617</v>
      </c>
      <c r="R111" s="183">
        <v>1</v>
      </c>
      <c r="S111" s="268" t="s">
        <v>3156</v>
      </c>
      <c r="T111" s="184">
        <v>3.607</v>
      </c>
      <c r="U111" s="186">
        <v>280</v>
      </c>
      <c r="V111" s="187">
        <v>1009.96</v>
      </c>
      <c r="W111" s="273" t="s">
        <v>3913</v>
      </c>
      <c r="X111" s="274" t="s">
        <v>1768</v>
      </c>
      <c r="Y111" s="274"/>
      <c r="Z111" s="267"/>
      <c r="AA111" s="184"/>
      <c r="AB111" s="183"/>
      <c r="AC111" s="268"/>
      <c r="AD111" s="184"/>
      <c r="AE111" s="186"/>
      <c r="AF111" s="187"/>
      <c r="AG111" s="273"/>
      <c r="AH111" s="273"/>
      <c r="AI111" s="274"/>
      <c r="AJ111" s="218">
        <v>150186444</v>
      </c>
      <c r="AK111" s="219" t="s">
        <v>535</v>
      </c>
      <c r="AL111" s="220">
        <v>1</v>
      </c>
      <c r="AM111" s="185" t="s">
        <v>1286</v>
      </c>
      <c r="AN111" s="214">
        <v>5.7616</v>
      </c>
      <c r="AO111" s="186">
        <v>280</v>
      </c>
      <c r="AP111" s="187">
        <v>1613.2479999999998</v>
      </c>
      <c r="AQ111" s="215" t="s">
        <v>28</v>
      </c>
      <c r="AR111" s="280" t="s">
        <v>66</v>
      </c>
      <c r="AS111" s="280"/>
      <c r="AT111" s="183">
        <v>93534</v>
      </c>
      <c r="AU111" s="183" t="s">
        <v>617</v>
      </c>
      <c r="AV111" s="183">
        <v>1</v>
      </c>
      <c r="AW111" s="185" t="s">
        <v>3156</v>
      </c>
      <c r="AX111" s="184">
        <v>3.8935000000000004</v>
      </c>
      <c r="AY111" s="186">
        <v>280</v>
      </c>
      <c r="AZ111" s="187">
        <v>1090.18</v>
      </c>
      <c r="BA111" s="207" t="s">
        <v>2695</v>
      </c>
      <c r="BB111" s="208" t="s">
        <v>2843</v>
      </c>
      <c r="BC111" s="208"/>
    </row>
    <row r="112" spans="1:55" ht="25.5" customHeight="1">
      <c r="A112" s="115">
        <v>109</v>
      </c>
      <c r="B112" s="125" t="s">
        <v>2232</v>
      </c>
      <c r="C112" s="120">
        <v>6</v>
      </c>
      <c r="D112" s="120" t="s">
        <v>617</v>
      </c>
      <c r="E112" s="15">
        <v>30</v>
      </c>
      <c r="F112" s="183">
        <v>60158</v>
      </c>
      <c r="G112" s="184">
        <v>1</v>
      </c>
      <c r="H112" s="183">
        <v>1</v>
      </c>
      <c r="I112" s="185" t="s">
        <v>3133</v>
      </c>
      <c r="J112" s="184">
        <v>4.1</v>
      </c>
      <c r="K112" s="186">
        <v>30</v>
      </c>
      <c r="L112" s="187">
        <v>123</v>
      </c>
      <c r="M112" s="207" t="s">
        <v>2497</v>
      </c>
      <c r="N112" s="217" t="s">
        <v>2499</v>
      </c>
      <c r="O112" s="217"/>
      <c r="P112" s="267" t="s">
        <v>1769</v>
      </c>
      <c r="Q112" s="184" t="s">
        <v>617</v>
      </c>
      <c r="R112" s="183">
        <v>1</v>
      </c>
      <c r="S112" s="268" t="s">
        <v>3156</v>
      </c>
      <c r="T112" s="184">
        <v>3.9</v>
      </c>
      <c r="U112" s="186">
        <v>30</v>
      </c>
      <c r="V112" s="187">
        <v>117</v>
      </c>
      <c r="W112" s="273" t="s">
        <v>3913</v>
      </c>
      <c r="X112" s="274" t="s">
        <v>1768</v>
      </c>
      <c r="Y112" s="274"/>
      <c r="Z112" s="267"/>
      <c r="AA112" s="184"/>
      <c r="AB112" s="183"/>
      <c r="AC112" s="268"/>
      <c r="AD112" s="184"/>
      <c r="AE112" s="186"/>
      <c r="AF112" s="187"/>
      <c r="AG112" s="273"/>
      <c r="AH112" s="273"/>
      <c r="AI112" s="274"/>
      <c r="AJ112" s="218">
        <v>150184697</v>
      </c>
      <c r="AK112" s="219" t="s">
        <v>535</v>
      </c>
      <c r="AL112" s="220">
        <v>1</v>
      </c>
      <c r="AM112" s="185" t="s">
        <v>1286</v>
      </c>
      <c r="AN112" s="214">
        <v>5.7466</v>
      </c>
      <c r="AO112" s="186">
        <v>30</v>
      </c>
      <c r="AP112" s="187">
        <v>172.398</v>
      </c>
      <c r="AQ112" s="215" t="s">
        <v>28</v>
      </c>
      <c r="AR112" s="280" t="s">
        <v>67</v>
      </c>
      <c r="AS112" s="280"/>
      <c r="AT112" s="183">
        <v>39252</v>
      </c>
      <c r="AU112" s="183" t="s">
        <v>617</v>
      </c>
      <c r="AV112" s="183">
        <v>1</v>
      </c>
      <c r="AW112" s="185" t="s">
        <v>3156</v>
      </c>
      <c r="AX112" s="184">
        <v>3.8935000000000004</v>
      </c>
      <c r="AY112" s="186">
        <v>30</v>
      </c>
      <c r="AZ112" s="187">
        <v>116.805</v>
      </c>
      <c r="BA112" s="207" t="s">
        <v>2695</v>
      </c>
      <c r="BB112" s="208" t="s">
        <v>2844</v>
      </c>
      <c r="BC112" s="208" t="s">
        <v>2887</v>
      </c>
    </row>
    <row r="113" spans="1:55" ht="25.5">
      <c r="A113" s="115">
        <v>110</v>
      </c>
      <c r="B113" s="125" t="s">
        <v>2233</v>
      </c>
      <c r="C113" s="120">
        <v>6</v>
      </c>
      <c r="D113" s="120" t="s">
        <v>617</v>
      </c>
      <c r="E113" s="15">
        <v>30</v>
      </c>
      <c r="F113" s="183">
        <v>19596</v>
      </c>
      <c r="G113" s="184">
        <v>1</v>
      </c>
      <c r="H113" s="183">
        <v>1</v>
      </c>
      <c r="I113" s="185" t="s">
        <v>3133</v>
      </c>
      <c r="J113" s="184">
        <v>4.1</v>
      </c>
      <c r="K113" s="186">
        <v>30</v>
      </c>
      <c r="L113" s="187">
        <v>123</v>
      </c>
      <c r="M113" s="207" t="s">
        <v>2497</v>
      </c>
      <c r="N113" s="217" t="s">
        <v>2500</v>
      </c>
      <c r="O113" s="217"/>
      <c r="P113" s="267" t="s">
        <v>1770</v>
      </c>
      <c r="Q113" s="184" t="s">
        <v>617</v>
      </c>
      <c r="R113" s="183">
        <v>1</v>
      </c>
      <c r="S113" s="268" t="s">
        <v>3156</v>
      </c>
      <c r="T113" s="184">
        <v>3.9</v>
      </c>
      <c r="U113" s="186">
        <v>30</v>
      </c>
      <c r="V113" s="187">
        <v>117</v>
      </c>
      <c r="W113" s="273" t="s">
        <v>3913</v>
      </c>
      <c r="X113" s="274" t="s">
        <v>1768</v>
      </c>
      <c r="Y113" s="274"/>
      <c r="Z113" s="267"/>
      <c r="AA113" s="184"/>
      <c r="AB113" s="183"/>
      <c r="AC113" s="268"/>
      <c r="AD113" s="184"/>
      <c r="AE113" s="186"/>
      <c r="AF113" s="187"/>
      <c r="AG113" s="273"/>
      <c r="AH113" s="273"/>
      <c r="AI113" s="274"/>
      <c r="AJ113" s="218">
        <v>150184689</v>
      </c>
      <c r="AK113" s="219" t="s">
        <v>535</v>
      </c>
      <c r="AL113" s="220">
        <v>1</v>
      </c>
      <c r="AM113" s="185" t="s">
        <v>1286</v>
      </c>
      <c r="AN113" s="214">
        <v>6.8835</v>
      </c>
      <c r="AO113" s="186">
        <v>30</v>
      </c>
      <c r="AP113" s="187">
        <v>206.505</v>
      </c>
      <c r="AQ113" s="215" t="s">
        <v>28</v>
      </c>
      <c r="AR113" s="280" t="s">
        <v>68</v>
      </c>
      <c r="AS113" s="280"/>
      <c r="AT113" s="183">
        <v>50744</v>
      </c>
      <c r="AU113" s="183" t="s">
        <v>617</v>
      </c>
      <c r="AV113" s="183">
        <v>1</v>
      </c>
      <c r="AW113" s="185" t="s">
        <v>3156</v>
      </c>
      <c r="AX113" s="184">
        <v>3.8935000000000004</v>
      </c>
      <c r="AY113" s="186">
        <v>30</v>
      </c>
      <c r="AZ113" s="187">
        <v>116.805</v>
      </c>
      <c r="BA113" s="207" t="s">
        <v>2695</v>
      </c>
      <c r="BB113" s="208" t="s">
        <v>2845</v>
      </c>
      <c r="BC113" s="208"/>
    </row>
    <row r="114" spans="1:55" ht="38.25">
      <c r="A114" s="115">
        <v>111</v>
      </c>
      <c r="B114" s="125" t="s">
        <v>1603</v>
      </c>
      <c r="C114" s="120">
        <v>6</v>
      </c>
      <c r="D114" s="120" t="s">
        <v>617</v>
      </c>
      <c r="E114" s="15">
        <v>280</v>
      </c>
      <c r="F114" s="183">
        <v>33405</v>
      </c>
      <c r="G114" s="184">
        <v>1</v>
      </c>
      <c r="H114" s="183">
        <v>1</v>
      </c>
      <c r="I114" s="185" t="s">
        <v>3133</v>
      </c>
      <c r="J114" s="184">
        <v>4.1</v>
      </c>
      <c r="K114" s="186">
        <v>280</v>
      </c>
      <c r="L114" s="187">
        <v>1148</v>
      </c>
      <c r="M114" s="207" t="s">
        <v>2497</v>
      </c>
      <c r="N114" s="217" t="s">
        <v>2501</v>
      </c>
      <c r="O114" s="217"/>
      <c r="P114" s="267" t="s">
        <v>1771</v>
      </c>
      <c r="Q114" s="184" t="s">
        <v>617</v>
      </c>
      <c r="R114" s="183">
        <v>1</v>
      </c>
      <c r="S114" s="268" t="s">
        <v>3156</v>
      </c>
      <c r="T114" s="184">
        <v>3.6</v>
      </c>
      <c r="U114" s="186">
        <v>280</v>
      </c>
      <c r="V114" s="187">
        <v>1008</v>
      </c>
      <c r="W114" s="273" t="s">
        <v>3913</v>
      </c>
      <c r="X114" s="274" t="s">
        <v>1772</v>
      </c>
      <c r="Y114" s="274"/>
      <c r="Z114" s="267"/>
      <c r="AA114" s="184"/>
      <c r="AB114" s="183"/>
      <c r="AC114" s="268"/>
      <c r="AD114" s="184"/>
      <c r="AE114" s="186"/>
      <c r="AF114" s="187"/>
      <c r="AG114" s="273"/>
      <c r="AH114" s="273"/>
      <c r="AI114" s="274"/>
      <c r="AJ114" s="218">
        <v>150186487</v>
      </c>
      <c r="AK114" s="219" t="s">
        <v>535</v>
      </c>
      <c r="AL114" s="220">
        <v>1</v>
      </c>
      <c r="AM114" s="185" t="s">
        <v>1286</v>
      </c>
      <c r="AN114" s="214">
        <v>5.0768</v>
      </c>
      <c r="AO114" s="186">
        <v>280</v>
      </c>
      <c r="AP114" s="187">
        <v>1421.5040000000001</v>
      </c>
      <c r="AQ114" s="215" t="s">
        <v>28</v>
      </c>
      <c r="AR114" s="280" t="s">
        <v>69</v>
      </c>
      <c r="AS114" s="280"/>
      <c r="AT114" s="183">
        <v>46544</v>
      </c>
      <c r="AU114" s="183" t="s">
        <v>617</v>
      </c>
      <c r="AV114" s="183">
        <v>1</v>
      </c>
      <c r="AW114" s="185" t="s">
        <v>3156</v>
      </c>
      <c r="AX114" s="184">
        <v>3.8935000000000004</v>
      </c>
      <c r="AY114" s="186">
        <v>280</v>
      </c>
      <c r="AZ114" s="187">
        <v>1090.18</v>
      </c>
      <c r="BA114" s="207" t="s">
        <v>2695</v>
      </c>
      <c r="BB114" s="208" t="s">
        <v>2846</v>
      </c>
      <c r="BC114" s="208"/>
    </row>
    <row r="115" spans="1:55" ht="25.5">
      <c r="A115" s="115">
        <v>112</v>
      </c>
      <c r="B115" s="125" t="s">
        <v>1604</v>
      </c>
      <c r="C115" s="120">
        <v>6</v>
      </c>
      <c r="D115" s="120" t="s">
        <v>617</v>
      </c>
      <c r="E115" s="15">
        <v>30</v>
      </c>
      <c r="F115" s="183">
        <v>33495</v>
      </c>
      <c r="G115" s="184">
        <v>1</v>
      </c>
      <c r="H115" s="183">
        <v>1</v>
      </c>
      <c r="I115" s="185" t="s">
        <v>3133</v>
      </c>
      <c r="J115" s="184">
        <v>4.1</v>
      </c>
      <c r="K115" s="186">
        <v>30</v>
      </c>
      <c r="L115" s="187">
        <v>123</v>
      </c>
      <c r="M115" s="207" t="s">
        <v>2497</v>
      </c>
      <c r="N115" s="217" t="s">
        <v>2502</v>
      </c>
      <c r="O115" s="217"/>
      <c r="P115" s="267" t="s">
        <v>1773</v>
      </c>
      <c r="Q115" s="184" t="s">
        <v>617</v>
      </c>
      <c r="R115" s="183">
        <v>1</v>
      </c>
      <c r="S115" s="268" t="s">
        <v>3156</v>
      </c>
      <c r="T115" s="184">
        <v>3.9</v>
      </c>
      <c r="U115" s="186">
        <v>30</v>
      </c>
      <c r="V115" s="187">
        <v>117</v>
      </c>
      <c r="W115" s="273" t="s">
        <v>3913</v>
      </c>
      <c r="X115" s="274" t="s">
        <v>1772</v>
      </c>
      <c r="Y115" s="274"/>
      <c r="Z115" s="267"/>
      <c r="AA115" s="184"/>
      <c r="AB115" s="183"/>
      <c r="AC115" s="268"/>
      <c r="AD115" s="184"/>
      <c r="AE115" s="186"/>
      <c r="AF115" s="187"/>
      <c r="AG115" s="273"/>
      <c r="AH115" s="273"/>
      <c r="AI115" s="274"/>
      <c r="AJ115" s="218">
        <v>150188102</v>
      </c>
      <c r="AK115" s="219" t="s">
        <v>2199</v>
      </c>
      <c r="AL115" s="220">
        <v>1</v>
      </c>
      <c r="AM115" s="185" t="s">
        <v>1300</v>
      </c>
      <c r="AN115" s="214">
        <v>7.469</v>
      </c>
      <c r="AO115" s="186">
        <v>30</v>
      </c>
      <c r="AP115" s="187">
        <v>224.07</v>
      </c>
      <c r="AQ115" s="215" t="s">
        <v>44</v>
      </c>
      <c r="AR115" s="280" t="s">
        <v>70</v>
      </c>
      <c r="AS115" s="280"/>
      <c r="AT115" s="183">
        <v>73436</v>
      </c>
      <c r="AU115" s="183" t="s">
        <v>617</v>
      </c>
      <c r="AV115" s="183">
        <v>1</v>
      </c>
      <c r="AW115" s="185" t="s">
        <v>3156</v>
      </c>
      <c r="AX115" s="184">
        <v>3.8935000000000004</v>
      </c>
      <c r="AY115" s="186">
        <v>30</v>
      </c>
      <c r="AZ115" s="187">
        <v>116.805</v>
      </c>
      <c r="BA115" s="207" t="s">
        <v>2695</v>
      </c>
      <c r="BB115" s="208" t="s">
        <v>2847</v>
      </c>
      <c r="BC115" s="208"/>
    </row>
    <row r="116" spans="1:55" ht="25.5" customHeight="1">
      <c r="A116" s="115">
        <v>113</v>
      </c>
      <c r="B116" s="125" t="s">
        <v>1605</v>
      </c>
      <c r="C116" s="120">
        <v>6</v>
      </c>
      <c r="D116" s="120" t="s">
        <v>617</v>
      </c>
      <c r="E116" s="15">
        <v>30</v>
      </c>
      <c r="F116" s="183">
        <v>32730</v>
      </c>
      <c r="G116" s="184">
        <v>1</v>
      </c>
      <c r="H116" s="183">
        <v>1</v>
      </c>
      <c r="I116" s="185" t="s">
        <v>3133</v>
      </c>
      <c r="J116" s="184">
        <v>4.5728</v>
      </c>
      <c r="K116" s="186">
        <v>30</v>
      </c>
      <c r="L116" s="187">
        <v>137.184</v>
      </c>
      <c r="M116" s="207" t="s">
        <v>2497</v>
      </c>
      <c r="N116" s="217" t="s">
        <v>2504</v>
      </c>
      <c r="O116" s="217"/>
      <c r="P116" s="267" t="s">
        <v>1774</v>
      </c>
      <c r="Q116" s="184" t="s">
        <v>617</v>
      </c>
      <c r="R116" s="183">
        <v>1</v>
      </c>
      <c r="S116" s="268" t="s">
        <v>3156</v>
      </c>
      <c r="T116" s="184">
        <v>3.9</v>
      </c>
      <c r="U116" s="186">
        <v>30</v>
      </c>
      <c r="V116" s="187">
        <v>117</v>
      </c>
      <c r="W116" s="273" t="s">
        <v>3913</v>
      </c>
      <c r="X116" s="274" t="s">
        <v>1772</v>
      </c>
      <c r="Y116" s="274"/>
      <c r="Z116" s="267"/>
      <c r="AA116" s="184"/>
      <c r="AB116" s="183"/>
      <c r="AC116" s="268"/>
      <c r="AD116" s="184"/>
      <c r="AE116" s="186"/>
      <c r="AF116" s="187"/>
      <c r="AG116" s="273"/>
      <c r="AH116" s="273"/>
      <c r="AI116" s="274"/>
      <c r="AJ116" s="218">
        <v>150165412</v>
      </c>
      <c r="AK116" s="219" t="s">
        <v>2199</v>
      </c>
      <c r="AL116" s="220">
        <v>1</v>
      </c>
      <c r="AM116" s="185" t="s">
        <v>1300</v>
      </c>
      <c r="AN116" s="214">
        <v>10.8863</v>
      </c>
      <c r="AO116" s="186">
        <v>30</v>
      </c>
      <c r="AP116" s="187">
        <v>326.589</v>
      </c>
      <c r="AQ116" s="215" t="s">
        <v>44</v>
      </c>
      <c r="AR116" s="280" t="s">
        <v>71</v>
      </c>
      <c r="AS116" s="280"/>
      <c r="AT116" s="183">
        <v>36821</v>
      </c>
      <c r="AU116" s="183" t="s">
        <v>617</v>
      </c>
      <c r="AV116" s="183">
        <v>1</v>
      </c>
      <c r="AW116" s="185" t="s">
        <v>3156</v>
      </c>
      <c r="AX116" s="184">
        <v>3.8935000000000004</v>
      </c>
      <c r="AY116" s="186">
        <v>30</v>
      </c>
      <c r="AZ116" s="187">
        <v>116.805</v>
      </c>
      <c r="BA116" s="207" t="s">
        <v>2695</v>
      </c>
      <c r="BB116" s="208" t="s">
        <v>2848</v>
      </c>
      <c r="BC116" s="208"/>
    </row>
    <row r="117" spans="1:55" ht="25.5">
      <c r="A117" s="115">
        <v>114</v>
      </c>
      <c r="B117" s="125" t="s">
        <v>2234</v>
      </c>
      <c r="C117" s="120">
        <v>6</v>
      </c>
      <c r="D117" s="120" t="s">
        <v>617</v>
      </c>
      <c r="E117" s="15">
        <v>80</v>
      </c>
      <c r="F117" s="183">
        <v>32097</v>
      </c>
      <c r="G117" s="184">
        <v>1</v>
      </c>
      <c r="H117" s="183">
        <v>1</v>
      </c>
      <c r="I117" s="185" t="s">
        <v>3133</v>
      </c>
      <c r="J117" s="184">
        <v>3.4197</v>
      </c>
      <c r="K117" s="186">
        <v>80</v>
      </c>
      <c r="L117" s="187">
        <v>273.576</v>
      </c>
      <c r="M117" s="207" t="s">
        <v>2503</v>
      </c>
      <c r="N117" s="217" t="s">
        <v>2505</v>
      </c>
      <c r="O117" s="217"/>
      <c r="P117" s="267" t="s">
        <v>827</v>
      </c>
      <c r="Q117" s="184" t="s">
        <v>617</v>
      </c>
      <c r="R117" s="183">
        <v>6</v>
      </c>
      <c r="S117" s="268" t="s">
        <v>3156</v>
      </c>
      <c r="T117" s="184">
        <v>4.41</v>
      </c>
      <c r="U117" s="186">
        <v>13.333333333333334</v>
      </c>
      <c r="V117" s="187">
        <v>58.8</v>
      </c>
      <c r="W117" s="273" t="s">
        <v>3913</v>
      </c>
      <c r="X117" s="274" t="s">
        <v>1775</v>
      </c>
      <c r="Y117" s="274"/>
      <c r="Z117" s="267"/>
      <c r="AA117" s="184"/>
      <c r="AB117" s="183"/>
      <c r="AC117" s="268"/>
      <c r="AD117" s="184"/>
      <c r="AE117" s="186"/>
      <c r="AF117" s="187"/>
      <c r="AG117" s="273"/>
      <c r="AH117" s="273"/>
      <c r="AI117" s="274"/>
      <c r="AJ117" s="218">
        <v>150194110</v>
      </c>
      <c r="AK117" s="219" t="s">
        <v>2200</v>
      </c>
      <c r="AL117" s="220">
        <v>1</v>
      </c>
      <c r="AM117" s="185" t="s">
        <v>72</v>
      </c>
      <c r="AN117" s="214">
        <v>7.0115</v>
      </c>
      <c r="AO117" s="186">
        <v>80</v>
      </c>
      <c r="AP117" s="187">
        <v>560.92</v>
      </c>
      <c r="AQ117" s="215" t="s">
        <v>44</v>
      </c>
      <c r="AR117" s="280" t="s">
        <v>73</v>
      </c>
      <c r="AS117" s="280"/>
      <c r="AT117" s="183">
        <v>59830</v>
      </c>
      <c r="AU117" s="183" t="s">
        <v>617</v>
      </c>
      <c r="AV117" s="183">
        <v>1</v>
      </c>
      <c r="AW117" s="185" t="s">
        <v>3156</v>
      </c>
      <c r="AX117" s="184">
        <v>5.9585</v>
      </c>
      <c r="AY117" s="186">
        <v>80</v>
      </c>
      <c r="AZ117" s="187">
        <v>476.68</v>
      </c>
      <c r="BA117" s="207" t="s">
        <v>2744</v>
      </c>
      <c r="BB117" s="208" t="s">
        <v>2745</v>
      </c>
      <c r="BC117" s="208"/>
    </row>
    <row r="118" spans="1:55" ht="24" customHeight="1">
      <c r="A118" s="115">
        <v>115</v>
      </c>
      <c r="B118" s="125" t="s">
        <v>737</v>
      </c>
      <c r="C118" s="120">
        <v>100</v>
      </c>
      <c r="D118" s="120" t="s">
        <v>617</v>
      </c>
      <c r="E118" s="15">
        <v>40</v>
      </c>
      <c r="F118" s="183">
        <v>18849</v>
      </c>
      <c r="G118" s="184">
        <v>1</v>
      </c>
      <c r="H118" s="183">
        <v>1</v>
      </c>
      <c r="I118" s="185" t="s">
        <v>3133</v>
      </c>
      <c r="J118" s="184">
        <v>1.989</v>
      </c>
      <c r="K118" s="186">
        <v>40</v>
      </c>
      <c r="L118" s="187">
        <v>79.56</v>
      </c>
      <c r="M118" s="207" t="s">
        <v>2506</v>
      </c>
      <c r="N118" s="217" t="s">
        <v>2507</v>
      </c>
      <c r="O118" s="217"/>
      <c r="P118" s="267">
        <v>6697</v>
      </c>
      <c r="Q118" s="184" t="s">
        <v>617</v>
      </c>
      <c r="R118" s="183">
        <v>1</v>
      </c>
      <c r="S118" s="268" t="s">
        <v>3156</v>
      </c>
      <c r="T118" s="184">
        <v>2.65</v>
      </c>
      <c r="U118" s="186">
        <v>40</v>
      </c>
      <c r="V118" s="187">
        <v>106</v>
      </c>
      <c r="W118" s="273" t="s">
        <v>3961</v>
      </c>
      <c r="X118" s="274" t="s">
        <v>3962</v>
      </c>
      <c r="Y118" s="274"/>
      <c r="Z118" s="267"/>
      <c r="AA118" s="184"/>
      <c r="AB118" s="183"/>
      <c r="AC118" s="268"/>
      <c r="AD118" s="184"/>
      <c r="AE118" s="186"/>
      <c r="AF118" s="187"/>
      <c r="AG118" s="273"/>
      <c r="AH118" s="273"/>
      <c r="AI118" s="274"/>
      <c r="AJ118" s="218">
        <v>110602870</v>
      </c>
      <c r="AK118" s="219" t="s">
        <v>535</v>
      </c>
      <c r="AL118" s="220">
        <v>1</v>
      </c>
      <c r="AM118" s="185" t="s">
        <v>1286</v>
      </c>
      <c r="AN118" s="214">
        <v>1.6185</v>
      </c>
      <c r="AO118" s="186">
        <v>40</v>
      </c>
      <c r="AP118" s="187">
        <v>64.74</v>
      </c>
      <c r="AQ118" s="215" t="s">
        <v>2593</v>
      </c>
      <c r="AR118" s="280" t="s">
        <v>1859</v>
      </c>
      <c r="AS118" s="280"/>
      <c r="AT118" s="183">
        <v>67516</v>
      </c>
      <c r="AU118" s="183" t="s">
        <v>617</v>
      </c>
      <c r="AV118" s="183">
        <v>1</v>
      </c>
      <c r="AW118" s="185" t="s">
        <v>3156</v>
      </c>
      <c r="AX118" s="184">
        <v>1.6</v>
      </c>
      <c r="AY118" s="186">
        <v>40</v>
      </c>
      <c r="AZ118" s="187">
        <v>64</v>
      </c>
      <c r="BA118" s="207" t="s">
        <v>2746</v>
      </c>
      <c r="BB118" s="208" t="s">
        <v>737</v>
      </c>
      <c r="BC118" s="208" t="s">
        <v>2883</v>
      </c>
    </row>
    <row r="119" spans="1:55" ht="24">
      <c r="A119" s="115">
        <v>116</v>
      </c>
      <c r="B119" s="125" t="s">
        <v>738</v>
      </c>
      <c r="C119" s="120">
        <v>100</v>
      </c>
      <c r="D119" s="120" t="s">
        <v>619</v>
      </c>
      <c r="E119" s="15">
        <v>60</v>
      </c>
      <c r="F119" s="183">
        <v>18154</v>
      </c>
      <c r="G119" s="184">
        <v>1</v>
      </c>
      <c r="H119" s="183">
        <v>1</v>
      </c>
      <c r="I119" s="185" t="s">
        <v>3545</v>
      </c>
      <c r="J119" s="184">
        <v>1.9556</v>
      </c>
      <c r="K119" s="186">
        <v>60</v>
      </c>
      <c r="L119" s="187">
        <v>117.336</v>
      </c>
      <c r="M119" s="207" t="s">
        <v>2506</v>
      </c>
      <c r="N119" s="217" t="s">
        <v>2508</v>
      </c>
      <c r="O119" s="217"/>
      <c r="P119" s="267">
        <v>8064</v>
      </c>
      <c r="Q119" s="184" t="s">
        <v>617</v>
      </c>
      <c r="R119" s="183">
        <v>1</v>
      </c>
      <c r="S119" s="268" t="s">
        <v>3398</v>
      </c>
      <c r="T119" s="184">
        <v>2.04</v>
      </c>
      <c r="U119" s="186">
        <v>60</v>
      </c>
      <c r="V119" s="187">
        <v>122.4</v>
      </c>
      <c r="W119" s="273" t="s">
        <v>3961</v>
      </c>
      <c r="X119" s="274" t="s">
        <v>3962</v>
      </c>
      <c r="Y119" s="274"/>
      <c r="Z119" s="267"/>
      <c r="AA119" s="184"/>
      <c r="AB119" s="183"/>
      <c r="AC119" s="268"/>
      <c r="AD119" s="184"/>
      <c r="AE119" s="186"/>
      <c r="AF119" s="187"/>
      <c r="AG119" s="273"/>
      <c r="AH119" s="273"/>
      <c r="AI119" s="274"/>
      <c r="AJ119" s="218">
        <v>110602900</v>
      </c>
      <c r="AK119" s="219" t="s">
        <v>535</v>
      </c>
      <c r="AL119" s="220">
        <v>1</v>
      </c>
      <c r="AM119" s="185" t="s">
        <v>1303</v>
      </c>
      <c r="AN119" s="214">
        <v>1.4474</v>
      </c>
      <c r="AO119" s="186">
        <v>60</v>
      </c>
      <c r="AP119" s="187">
        <v>86.844</v>
      </c>
      <c r="AQ119" s="215" t="s">
        <v>2593</v>
      </c>
      <c r="AR119" s="280" t="s">
        <v>2603</v>
      </c>
      <c r="AS119" s="280"/>
      <c r="AT119" s="183">
        <v>30695</v>
      </c>
      <c r="AU119" s="183" t="s">
        <v>619</v>
      </c>
      <c r="AV119" s="183">
        <v>1</v>
      </c>
      <c r="AW119" s="185" t="s">
        <v>1051</v>
      </c>
      <c r="AX119" s="184">
        <v>1.6</v>
      </c>
      <c r="AY119" s="186">
        <v>60</v>
      </c>
      <c r="AZ119" s="187">
        <v>96</v>
      </c>
      <c r="BA119" s="207" t="s">
        <v>2746</v>
      </c>
      <c r="BB119" s="208" t="s">
        <v>738</v>
      </c>
      <c r="BC119" s="208"/>
    </row>
    <row r="120" spans="1:55" ht="24" customHeight="1">
      <c r="A120" s="115">
        <v>117</v>
      </c>
      <c r="B120" s="125" t="s">
        <v>739</v>
      </c>
      <c r="C120" s="120">
        <v>100</v>
      </c>
      <c r="D120" s="120" t="s">
        <v>668</v>
      </c>
      <c r="E120" s="15">
        <v>80</v>
      </c>
      <c r="F120" s="183">
        <v>18618</v>
      </c>
      <c r="G120" s="184">
        <v>1</v>
      </c>
      <c r="H120" s="183">
        <v>1</v>
      </c>
      <c r="I120" s="185" t="s">
        <v>3368</v>
      </c>
      <c r="J120" s="184">
        <v>2.25</v>
      </c>
      <c r="K120" s="186">
        <v>80</v>
      </c>
      <c r="L120" s="187">
        <v>180</v>
      </c>
      <c r="M120" s="207" t="s">
        <v>2506</v>
      </c>
      <c r="N120" s="217" t="s">
        <v>2509</v>
      </c>
      <c r="O120" s="217"/>
      <c r="P120" s="267">
        <v>6493</v>
      </c>
      <c r="Q120" s="184" t="s">
        <v>617</v>
      </c>
      <c r="R120" s="183">
        <v>1</v>
      </c>
      <c r="S120" s="268" t="s">
        <v>3325</v>
      </c>
      <c r="T120" s="184">
        <v>2.04</v>
      </c>
      <c r="U120" s="186">
        <v>80</v>
      </c>
      <c r="V120" s="187">
        <v>163.2</v>
      </c>
      <c r="W120" s="273" t="s">
        <v>3961</v>
      </c>
      <c r="X120" s="274" t="s">
        <v>3962</v>
      </c>
      <c r="Y120" s="274"/>
      <c r="Z120" s="267"/>
      <c r="AA120" s="184"/>
      <c r="AB120" s="183"/>
      <c r="AC120" s="268"/>
      <c r="AD120" s="184"/>
      <c r="AE120" s="186"/>
      <c r="AF120" s="187"/>
      <c r="AG120" s="273"/>
      <c r="AH120" s="273"/>
      <c r="AI120" s="274"/>
      <c r="AJ120" s="218">
        <v>110422643</v>
      </c>
      <c r="AK120" s="219" t="s">
        <v>535</v>
      </c>
      <c r="AL120" s="220">
        <v>1</v>
      </c>
      <c r="AM120" s="185" t="s">
        <v>378</v>
      </c>
      <c r="AN120" s="214">
        <v>1.841</v>
      </c>
      <c r="AO120" s="186">
        <v>80</v>
      </c>
      <c r="AP120" s="187">
        <v>147.28</v>
      </c>
      <c r="AQ120" s="215" t="s">
        <v>3961</v>
      </c>
      <c r="AR120" s="280" t="s">
        <v>74</v>
      </c>
      <c r="AS120" s="280"/>
      <c r="AT120" s="183">
        <v>45479</v>
      </c>
      <c r="AU120" s="183" t="s">
        <v>668</v>
      </c>
      <c r="AV120" s="183">
        <v>1</v>
      </c>
      <c r="AW120" s="185" t="s">
        <v>1046</v>
      </c>
      <c r="AX120" s="184">
        <v>1.6</v>
      </c>
      <c r="AY120" s="186">
        <v>80</v>
      </c>
      <c r="AZ120" s="187">
        <v>128</v>
      </c>
      <c r="BA120" s="207" t="s">
        <v>2746</v>
      </c>
      <c r="BB120" s="208" t="s">
        <v>739</v>
      </c>
      <c r="BC120" s="208"/>
    </row>
    <row r="121" spans="1:55" ht="24">
      <c r="A121" s="115">
        <v>118</v>
      </c>
      <c r="B121" s="125" t="s">
        <v>740</v>
      </c>
      <c r="C121" s="120">
        <v>100</v>
      </c>
      <c r="D121" s="120" t="s">
        <v>621</v>
      </c>
      <c r="E121" s="15">
        <v>20</v>
      </c>
      <c r="F121" s="183">
        <v>18157</v>
      </c>
      <c r="G121" s="184">
        <v>1</v>
      </c>
      <c r="H121" s="183">
        <v>1</v>
      </c>
      <c r="I121" s="185" t="s">
        <v>3553</v>
      </c>
      <c r="J121" s="184">
        <v>1.935</v>
      </c>
      <c r="K121" s="186">
        <v>20</v>
      </c>
      <c r="L121" s="187">
        <v>38.7</v>
      </c>
      <c r="M121" s="207" t="s">
        <v>2506</v>
      </c>
      <c r="N121" s="217" t="s">
        <v>2510</v>
      </c>
      <c r="O121" s="217"/>
      <c r="P121" s="267">
        <v>8065</v>
      </c>
      <c r="Q121" s="184" t="s">
        <v>617</v>
      </c>
      <c r="R121" s="183">
        <v>1</v>
      </c>
      <c r="S121" s="268" t="s">
        <v>1776</v>
      </c>
      <c r="T121" s="184">
        <v>2.04</v>
      </c>
      <c r="U121" s="186">
        <v>20</v>
      </c>
      <c r="V121" s="187">
        <v>40.8</v>
      </c>
      <c r="W121" s="273" t="s">
        <v>3961</v>
      </c>
      <c r="X121" s="274" t="s">
        <v>3962</v>
      </c>
      <c r="Y121" s="274"/>
      <c r="Z121" s="267"/>
      <c r="AA121" s="184"/>
      <c r="AB121" s="183"/>
      <c r="AC121" s="268"/>
      <c r="AD121" s="184"/>
      <c r="AE121" s="186"/>
      <c r="AF121" s="187"/>
      <c r="AG121" s="273"/>
      <c r="AH121" s="273"/>
      <c r="AI121" s="274"/>
      <c r="AJ121" s="218">
        <v>110343352</v>
      </c>
      <c r="AK121" s="219" t="s">
        <v>535</v>
      </c>
      <c r="AL121" s="220">
        <v>1</v>
      </c>
      <c r="AM121" s="185" t="s">
        <v>75</v>
      </c>
      <c r="AN121" s="214">
        <v>1.28</v>
      </c>
      <c r="AO121" s="186">
        <v>20</v>
      </c>
      <c r="AP121" s="187">
        <v>25.6</v>
      </c>
      <c r="AQ121" s="215" t="s">
        <v>3961</v>
      </c>
      <c r="AR121" s="280" t="s">
        <v>1854</v>
      </c>
      <c r="AS121" s="280"/>
      <c r="AT121" s="183">
        <v>30172</v>
      </c>
      <c r="AU121" s="183" t="s">
        <v>621</v>
      </c>
      <c r="AV121" s="183">
        <v>1</v>
      </c>
      <c r="AW121" s="185" t="s">
        <v>2849</v>
      </c>
      <c r="AX121" s="184">
        <v>1.6</v>
      </c>
      <c r="AY121" s="186">
        <v>20</v>
      </c>
      <c r="AZ121" s="187">
        <v>32</v>
      </c>
      <c r="BA121" s="207" t="s">
        <v>2746</v>
      </c>
      <c r="BB121" s="208" t="s">
        <v>740</v>
      </c>
      <c r="BC121" s="208"/>
    </row>
    <row r="122" spans="1:55" ht="24" customHeight="1">
      <c r="A122" s="115">
        <v>119</v>
      </c>
      <c r="B122" s="125" t="s">
        <v>741</v>
      </c>
      <c r="C122" s="120">
        <v>100</v>
      </c>
      <c r="D122" s="120" t="s">
        <v>617</v>
      </c>
      <c r="E122" s="15">
        <v>5</v>
      </c>
      <c r="F122" s="183">
        <v>18199</v>
      </c>
      <c r="G122" s="184">
        <v>1</v>
      </c>
      <c r="H122" s="183">
        <v>1</v>
      </c>
      <c r="I122" s="185" t="s">
        <v>3133</v>
      </c>
      <c r="J122" s="184">
        <v>2.1861</v>
      </c>
      <c r="K122" s="186">
        <v>5</v>
      </c>
      <c r="L122" s="187">
        <v>10.9305</v>
      </c>
      <c r="M122" s="207" t="s">
        <v>2506</v>
      </c>
      <c r="N122" s="217" t="s">
        <v>2511</v>
      </c>
      <c r="O122" s="217"/>
      <c r="P122" s="267">
        <v>8079</v>
      </c>
      <c r="Q122" s="184" t="s">
        <v>617</v>
      </c>
      <c r="R122" s="183">
        <v>1</v>
      </c>
      <c r="S122" s="268" t="s">
        <v>3156</v>
      </c>
      <c r="T122" s="184">
        <v>2.04</v>
      </c>
      <c r="U122" s="186">
        <v>5</v>
      </c>
      <c r="V122" s="187">
        <v>10.2</v>
      </c>
      <c r="W122" s="273" t="s">
        <v>3961</v>
      </c>
      <c r="X122" s="274" t="s">
        <v>3962</v>
      </c>
      <c r="Y122" s="274"/>
      <c r="Z122" s="267"/>
      <c r="AA122" s="184"/>
      <c r="AB122" s="183"/>
      <c r="AC122" s="268"/>
      <c r="AD122" s="184"/>
      <c r="AE122" s="186"/>
      <c r="AF122" s="187"/>
      <c r="AG122" s="273"/>
      <c r="AH122" s="273"/>
      <c r="AI122" s="274"/>
      <c r="AJ122" s="218">
        <v>110343387</v>
      </c>
      <c r="AK122" s="219" t="s">
        <v>535</v>
      </c>
      <c r="AL122" s="220">
        <v>1</v>
      </c>
      <c r="AM122" s="185" t="s">
        <v>1286</v>
      </c>
      <c r="AN122" s="214">
        <v>1.53</v>
      </c>
      <c r="AO122" s="186">
        <v>5</v>
      </c>
      <c r="AP122" s="187">
        <v>7.65</v>
      </c>
      <c r="AQ122" s="215" t="s">
        <v>3961</v>
      </c>
      <c r="AR122" s="280" t="s">
        <v>1852</v>
      </c>
      <c r="AS122" s="280"/>
      <c r="AT122" s="183">
        <v>64702</v>
      </c>
      <c r="AU122" s="183" t="s">
        <v>617</v>
      </c>
      <c r="AV122" s="183">
        <v>1</v>
      </c>
      <c r="AW122" s="185" t="s">
        <v>3156</v>
      </c>
      <c r="AX122" s="184">
        <v>1.6</v>
      </c>
      <c r="AY122" s="186">
        <v>5</v>
      </c>
      <c r="AZ122" s="187">
        <v>8</v>
      </c>
      <c r="BA122" s="207" t="s">
        <v>2746</v>
      </c>
      <c r="BB122" s="208" t="s">
        <v>741</v>
      </c>
      <c r="BC122" s="208"/>
    </row>
    <row r="123" spans="1:55" ht="24">
      <c r="A123" s="115">
        <v>120</v>
      </c>
      <c r="B123" s="125" t="s">
        <v>742</v>
      </c>
      <c r="C123" s="120">
        <v>12</v>
      </c>
      <c r="D123" s="120" t="s">
        <v>617</v>
      </c>
      <c r="E123" s="15">
        <v>25</v>
      </c>
      <c r="F123" s="183">
        <v>18170</v>
      </c>
      <c r="G123" s="184">
        <v>1</v>
      </c>
      <c r="H123" s="183">
        <v>0.833333333333</v>
      </c>
      <c r="I123" s="185" t="s">
        <v>3133</v>
      </c>
      <c r="J123" s="184">
        <v>2.65</v>
      </c>
      <c r="K123" s="186">
        <v>30.000000000001</v>
      </c>
      <c r="L123" s="187">
        <f>J123*K123</f>
        <v>79.50000000000264</v>
      </c>
      <c r="M123" s="207" t="s">
        <v>2512</v>
      </c>
      <c r="N123" s="217" t="s">
        <v>2513</v>
      </c>
      <c r="O123" s="217"/>
      <c r="P123" s="267" t="s">
        <v>1777</v>
      </c>
      <c r="Q123" s="184" t="s">
        <v>1778</v>
      </c>
      <c r="R123" s="183">
        <v>0.833</v>
      </c>
      <c r="S123" s="268" t="s">
        <v>1779</v>
      </c>
      <c r="T123" s="184">
        <v>3.5</v>
      </c>
      <c r="U123" s="186">
        <v>30.01200480192077</v>
      </c>
      <c r="V123" s="187">
        <v>105.0420168067227</v>
      </c>
      <c r="W123" s="273" t="s">
        <v>3890</v>
      </c>
      <c r="X123" s="274" t="s">
        <v>1780</v>
      </c>
      <c r="Y123" s="274"/>
      <c r="Z123" s="267"/>
      <c r="AA123" s="184"/>
      <c r="AB123" s="183"/>
      <c r="AC123" s="268"/>
      <c r="AD123" s="184"/>
      <c r="AE123" s="186"/>
      <c r="AF123" s="187"/>
      <c r="AG123" s="273"/>
      <c r="AH123" s="273"/>
      <c r="AI123" s="274"/>
      <c r="AJ123" s="218">
        <v>250104516</v>
      </c>
      <c r="AK123" s="219" t="s">
        <v>535</v>
      </c>
      <c r="AL123" s="220">
        <v>1</v>
      </c>
      <c r="AM123" s="185" t="s">
        <v>1286</v>
      </c>
      <c r="AN123" s="214">
        <v>2.9396</v>
      </c>
      <c r="AO123" s="186">
        <v>25</v>
      </c>
      <c r="AP123" s="187">
        <v>73.49</v>
      </c>
      <c r="AQ123" s="215" t="s">
        <v>44</v>
      </c>
      <c r="AR123" s="280" t="s">
        <v>76</v>
      </c>
      <c r="AS123" s="280"/>
      <c r="AT123" s="183">
        <v>64599</v>
      </c>
      <c r="AU123" s="183" t="s">
        <v>617</v>
      </c>
      <c r="AV123" s="183">
        <v>1</v>
      </c>
      <c r="AW123" s="185" t="s">
        <v>3156</v>
      </c>
      <c r="AX123" s="184">
        <v>2.925</v>
      </c>
      <c r="AY123" s="186">
        <v>25</v>
      </c>
      <c r="AZ123" s="187">
        <v>73.125</v>
      </c>
      <c r="BA123" s="207" t="s">
        <v>2606</v>
      </c>
      <c r="BB123" s="208" t="s">
        <v>742</v>
      </c>
      <c r="BC123" s="208"/>
    </row>
    <row r="124" spans="1:55" ht="36">
      <c r="A124" s="115">
        <v>121</v>
      </c>
      <c r="B124" s="125" t="s">
        <v>622</v>
      </c>
      <c r="C124" s="120">
        <v>4</v>
      </c>
      <c r="D124" s="120" t="s">
        <v>617</v>
      </c>
      <c r="E124" s="15">
        <v>20</v>
      </c>
      <c r="F124" s="183">
        <v>18828</v>
      </c>
      <c r="G124" s="184">
        <v>1</v>
      </c>
      <c r="H124" s="183">
        <v>1</v>
      </c>
      <c r="I124" s="185" t="s">
        <v>3133</v>
      </c>
      <c r="J124" s="184">
        <v>3.2048</v>
      </c>
      <c r="K124" s="186">
        <v>20</v>
      </c>
      <c r="L124" s="187">
        <v>64.096</v>
      </c>
      <c r="M124" s="207" t="s">
        <v>2512</v>
      </c>
      <c r="N124" s="217" t="s">
        <v>2514</v>
      </c>
      <c r="O124" s="217"/>
      <c r="P124" s="267" t="s">
        <v>1781</v>
      </c>
      <c r="Q124" s="184" t="s">
        <v>3856</v>
      </c>
      <c r="R124" s="183">
        <v>1.5</v>
      </c>
      <c r="S124" s="268" t="s">
        <v>3397</v>
      </c>
      <c r="T124" s="184">
        <v>2.25</v>
      </c>
      <c r="U124" s="186">
        <v>13.333333333333334</v>
      </c>
      <c r="V124" s="187">
        <v>30</v>
      </c>
      <c r="W124" s="273" t="s">
        <v>3913</v>
      </c>
      <c r="X124" s="274" t="s">
        <v>1782</v>
      </c>
      <c r="Y124" s="274"/>
      <c r="Z124" s="267"/>
      <c r="AA124" s="184"/>
      <c r="AB124" s="183"/>
      <c r="AC124" s="268"/>
      <c r="AD124" s="184"/>
      <c r="AE124" s="186"/>
      <c r="AF124" s="187"/>
      <c r="AG124" s="273"/>
      <c r="AH124" s="273"/>
      <c r="AI124" s="274"/>
      <c r="AJ124" s="218">
        <v>150164696</v>
      </c>
      <c r="AK124" s="219" t="s">
        <v>535</v>
      </c>
      <c r="AL124" s="220">
        <v>3.0003</v>
      </c>
      <c r="AM124" s="185" t="s">
        <v>1286</v>
      </c>
      <c r="AN124" s="214">
        <v>2.3315</v>
      </c>
      <c r="AO124" s="186">
        <v>6.6660000666600006</v>
      </c>
      <c r="AP124" s="187">
        <v>15.541779155417792</v>
      </c>
      <c r="AQ124" s="215" t="s">
        <v>44</v>
      </c>
      <c r="AR124" s="280" t="s">
        <v>77</v>
      </c>
      <c r="AS124" s="280"/>
      <c r="AT124" s="183">
        <v>76217</v>
      </c>
      <c r="AU124" s="183" t="s">
        <v>617</v>
      </c>
      <c r="AV124" s="183">
        <v>1</v>
      </c>
      <c r="AW124" s="185" t="s">
        <v>3156</v>
      </c>
      <c r="AX124" s="184">
        <v>2.4819999999999998</v>
      </c>
      <c r="AY124" s="186">
        <v>20</v>
      </c>
      <c r="AZ124" s="187">
        <v>49.64</v>
      </c>
      <c r="BA124" s="207" t="s">
        <v>2606</v>
      </c>
      <c r="BB124" s="208" t="s">
        <v>622</v>
      </c>
      <c r="BC124" s="208"/>
    </row>
    <row r="125" spans="1:55" ht="36">
      <c r="A125" s="115">
        <v>122</v>
      </c>
      <c r="B125" s="103" t="s">
        <v>3779</v>
      </c>
      <c r="C125" s="120">
        <v>1</v>
      </c>
      <c r="D125" s="120" t="s">
        <v>581</v>
      </c>
      <c r="E125" s="15">
        <v>8</v>
      </c>
      <c r="F125" s="183">
        <v>18345</v>
      </c>
      <c r="G125" s="184">
        <v>1</v>
      </c>
      <c r="H125" s="183">
        <v>1</v>
      </c>
      <c r="I125" s="185" t="s">
        <v>3364</v>
      </c>
      <c r="J125" s="184">
        <v>7.452</v>
      </c>
      <c r="K125" s="186">
        <v>8</v>
      </c>
      <c r="L125" s="187">
        <v>59.616</v>
      </c>
      <c r="M125" s="207" t="s">
        <v>2420</v>
      </c>
      <c r="N125" s="217" t="s">
        <v>2515</v>
      </c>
      <c r="O125" s="217"/>
      <c r="P125" s="267" t="s">
        <v>828</v>
      </c>
      <c r="Q125" s="184" t="s">
        <v>581</v>
      </c>
      <c r="R125" s="183">
        <v>1</v>
      </c>
      <c r="S125" s="268" t="s">
        <v>3327</v>
      </c>
      <c r="T125" s="184">
        <v>6.16</v>
      </c>
      <c r="U125" s="186">
        <v>8</v>
      </c>
      <c r="V125" s="187">
        <v>49.28</v>
      </c>
      <c r="W125" s="273" t="s">
        <v>3887</v>
      </c>
      <c r="X125" s="274" t="s">
        <v>3963</v>
      </c>
      <c r="Y125" s="274"/>
      <c r="Z125" s="267"/>
      <c r="AA125" s="184"/>
      <c r="AB125" s="183"/>
      <c r="AC125" s="268"/>
      <c r="AD125" s="184"/>
      <c r="AE125" s="186"/>
      <c r="AF125" s="187"/>
      <c r="AG125" s="273"/>
      <c r="AH125" s="273"/>
      <c r="AI125" s="274"/>
      <c r="AJ125" s="218">
        <v>150192789</v>
      </c>
      <c r="AK125" s="219" t="s">
        <v>2199</v>
      </c>
      <c r="AL125" s="220">
        <v>1</v>
      </c>
      <c r="AM125" s="185" t="s">
        <v>1899</v>
      </c>
      <c r="AN125" s="214">
        <v>7.9582</v>
      </c>
      <c r="AO125" s="186">
        <v>8</v>
      </c>
      <c r="AP125" s="187">
        <v>63.6656</v>
      </c>
      <c r="AQ125" s="215" t="s">
        <v>3887</v>
      </c>
      <c r="AR125" s="280" t="s">
        <v>78</v>
      </c>
      <c r="AS125" s="280"/>
      <c r="AT125" s="183">
        <v>96370</v>
      </c>
      <c r="AU125" s="183" t="s">
        <v>581</v>
      </c>
      <c r="AV125" s="183">
        <v>1</v>
      </c>
      <c r="AW125" s="185" t="s">
        <v>3327</v>
      </c>
      <c r="AX125" s="184">
        <v>7.514</v>
      </c>
      <c r="AY125" s="186">
        <v>8</v>
      </c>
      <c r="AZ125" s="187">
        <v>60.112</v>
      </c>
      <c r="BA125" s="207" t="s">
        <v>2709</v>
      </c>
      <c r="BB125" s="208" t="s">
        <v>2747</v>
      </c>
      <c r="BC125" s="208"/>
    </row>
    <row r="126" spans="1:55" ht="25.5" customHeight="1">
      <c r="A126" s="115">
        <v>123</v>
      </c>
      <c r="B126" s="103" t="s">
        <v>3780</v>
      </c>
      <c r="C126" s="120">
        <v>1</v>
      </c>
      <c r="D126" s="103" t="s">
        <v>581</v>
      </c>
      <c r="E126" s="15">
        <v>30</v>
      </c>
      <c r="F126" s="183">
        <v>18463</v>
      </c>
      <c r="G126" s="184">
        <v>1</v>
      </c>
      <c r="H126" s="183">
        <v>1</v>
      </c>
      <c r="I126" s="185" t="s">
        <v>3538</v>
      </c>
      <c r="J126" s="184">
        <v>29.6394</v>
      </c>
      <c r="K126" s="186">
        <v>30</v>
      </c>
      <c r="L126" s="187">
        <v>889.1819999999999</v>
      </c>
      <c r="M126" s="207" t="s">
        <v>2420</v>
      </c>
      <c r="N126" s="217" t="s">
        <v>2516</v>
      </c>
      <c r="O126" s="217"/>
      <c r="P126" s="267" t="s">
        <v>829</v>
      </c>
      <c r="Q126" s="184" t="s">
        <v>617</v>
      </c>
      <c r="R126" s="183">
        <v>1</v>
      </c>
      <c r="S126" s="268" t="s">
        <v>3418</v>
      </c>
      <c r="T126" s="184">
        <v>23.32</v>
      </c>
      <c r="U126" s="186">
        <v>30</v>
      </c>
      <c r="V126" s="187">
        <v>699.6</v>
      </c>
      <c r="W126" s="273" t="s">
        <v>3887</v>
      </c>
      <c r="X126" s="274" t="s">
        <v>1783</v>
      </c>
      <c r="Y126" s="274"/>
      <c r="Z126" s="267"/>
      <c r="AA126" s="184"/>
      <c r="AB126" s="183"/>
      <c r="AC126" s="268"/>
      <c r="AD126" s="184"/>
      <c r="AE126" s="186"/>
      <c r="AF126" s="187"/>
      <c r="AG126" s="273"/>
      <c r="AH126" s="273"/>
      <c r="AI126" s="274"/>
      <c r="AJ126" s="218">
        <v>150193513</v>
      </c>
      <c r="AK126" s="219" t="s">
        <v>2199</v>
      </c>
      <c r="AL126" s="220">
        <v>1</v>
      </c>
      <c r="AM126" s="185" t="s">
        <v>1273</v>
      </c>
      <c r="AN126" s="214">
        <v>26.6331</v>
      </c>
      <c r="AO126" s="186">
        <v>30</v>
      </c>
      <c r="AP126" s="187">
        <v>798.9929999999999</v>
      </c>
      <c r="AQ126" s="215" t="s">
        <v>3887</v>
      </c>
      <c r="AR126" s="280" t="s">
        <v>79</v>
      </c>
      <c r="AS126" s="280"/>
      <c r="AT126" s="183">
        <v>35469</v>
      </c>
      <c r="AU126" s="183" t="s">
        <v>581</v>
      </c>
      <c r="AV126" s="183">
        <v>1</v>
      </c>
      <c r="AW126" s="185" t="s">
        <v>1043</v>
      </c>
      <c r="AX126" s="184">
        <v>26.1334</v>
      </c>
      <c r="AY126" s="186">
        <v>30</v>
      </c>
      <c r="AZ126" s="187">
        <v>784.0020000000001</v>
      </c>
      <c r="BA126" s="207" t="s">
        <v>2709</v>
      </c>
      <c r="BB126" s="208" t="s">
        <v>2748</v>
      </c>
      <c r="BC126" s="208"/>
    </row>
    <row r="127" spans="1:55" ht="38.25">
      <c r="A127" s="115">
        <v>124</v>
      </c>
      <c r="B127" s="125" t="s">
        <v>2235</v>
      </c>
      <c r="C127" s="120">
        <v>100</v>
      </c>
      <c r="D127" s="103" t="s">
        <v>668</v>
      </c>
      <c r="E127" s="15">
        <v>400</v>
      </c>
      <c r="F127" s="183">
        <v>33338</v>
      </c>
      <c r="G127" s="184">
        <v>1</v>
      </c>
      <c r="H127" s="183">
        <v>1.2</v>
      </c>
      <c r="I127" s="185" t="s">
        <v>3368</v>
      </c>
      <c r="J127" s="184">
        <v>2.8543</v>
      </c>
      <c r="K127" s="186">
        <v>333.333333333333</v>
      </c>
      <c r="L127" s="187">
        <f>J127*K127</f>
        <v>951.4333333333323</v>
      </c>
      <c r="M127" s="207" t="s">
        <v>2517</v>
      </c>
      <c r="N127" s="217" t="s">
        <v>2518</v>
      </c>
      <c r="O127" s="217"/>
      <c r="P127" s="267" t="s">
        <v>830</v>
      </c>
      <c r="Q127" s="184" t="s">
        <v>831</v>
      </c>
      <c r="R127" s="183">
        <v>4.5</v>
      </c>
      <c r="S127" s="268" t="s">
        <v>1784</v>
      </c>
      <c r="T127" s="184">
        <v>27.82</v>
      </c>
      <c r="U127" s="186">
        <v>88.88888888888889</v>
      </c>
      <c r="V127" s="187">
        <v>2472.8888888888887</v>
      </c>
      <c r="W127" s="273" t="s">
        <v>3424</v>
      </c>
      <c r="X127" s="274" t="s">
        <v>1785</v>
      </c>
      <c r="Y127" s="274"/>
      <c r="Z127" s="267"/>
      <c r="AA127" s="184"/>
      <c r="AB127" s="183"/>
      <c r="AC127" s="268"/>
      <c r="AD127" s="184"/>
      <c r="AE127" s="186"/>
      <c r="AF127" s="187"/>
      <c r="AG127" s="273"/>
      <c r="AH127" s="273"/>
      <c r="AI127" s="274"/>
      <c r="AJ127" s="218">
        <v>150199651</v>
      </c>
      <c r="AK127" s="219" t="s">
        <v>535</v>
      </c>
      <c r="AL127" s="220">
        <v>1.49993</v>
      </c>
      <c r="AM127" s="185" t="s">
        <v>378</v>
      </c>
      <c r="AN127" s="214">
        <v>4.1012</v>
      </c>
      <c r="AO127" s="186">
        <v>266.679111691879</v>
      </c>
      <c r="AP127" s="187">
        <v>1093.7043728707342</v>
      </c>
      <c r="AQ127" s="215" t="s">
        <v>2651</v>
      </c>
      <c r="AR127" s="280" t="s">
        <v>3124</v>
      </c>
      <c r="AS127" s="280"/>
      <c r="AT127" s="183">
        <v>54075</v>
      </c>
      <c r="AU127" s="183" t="s">
        <v>668</v>
      </c>
      <c r="AV127" s="183">
        <v>1.5</v>
      </c>
      <c r="AW127" s="185" t="s">
        <v>1046</v>
      </c>
      <c r="AX127" s="184">
        <v>3.078</v>
      </c>
      <c r="AY127" s="186">
        <v>266.6666666666667</v>
      </c>
      <c r="AZ127" s="187">
        <v>820.8</v>
      </c>
      <c r="BA127" s="207" t="s">
        <v>2702</v>
      </c>
      <c r="BB127" s="208" t="s">
        <v>2749</v>
      </c>
      <c r="BC127" s="208"/>
    </row>
    <row r="128" spans="1:55" ht="36">
      <c r="A128" s="115">
        <v>125</v>
      </c>
      <c r="B128" s="125" t="s">
        <v>2236</v>
      </c>
      <c r="C128" s="120">
        <v>100</v>
      </c>
      <c r="D128" s="103" t="s">
        <v>4118</v>
      </c>
      <c r="E128" s="15">
        <v>12</v>
      </c>
      <c r="F128" s="183">
        <v>33339</v>
      </c>
      <c r="G128" s="184">
        <v>1</v>
      </c>
      <c r="H128" s="183">
        <v>1.2</v>
      </c>
      <c r="I128" s="185" t="s">
        <v>3554</v>
      </c>
      <c r="J128" s="184">
        <v>3.1197</v>
      </c>
      <c r="K128" s="186">
        <v>10</v>
      </c>
      <c r="L128" s="187">
        <f>J128*K128</f>
        <v>31.197</v>
      </c>
      <c r="M128" s="207" t="s">
        <v>2517</v>
      </c>
      <c r="N128" s="217" t="s">
        <v>2519</v>
      </c>
      <c r="O128" s="217"/>
      <c r="P128" s="267" t="s">
        <v>1786</v>
      </c>
      <c r="Q128" s="184" t="s">
        <v>1787</v>
      </c>
      <c r="R128" s="183">
        <v>5.4</v>
      </c>
      <c r="S128" s="268" t="s">
        <v>1788</v>
      </c>
      <c r="T128" s="184">
        <v>36.49</v>
      </c>
      <c r="U128" s="186">
        <v>2.222222222222222</v>
      </c>
      <c r="V128" s="187">
        <v>81.08888888888887</v>
      </c>
      <c r="W128" s="273" t="s">
        <v>3424</v>
      </c>
      <c r="X128" s="274" t="s">
        <v>3964</v>
      </c>
      <c r="Y128" s="274"/>
      <c r="Z128" s="267"/>
      <c r="AA128" s="184"/>
      <c r="AB128" s="183"/>
      <c r="AC128" s="268"/>
      <c r="AD128" s="184"/>
      <c r="AE128" s="186"/>
      <c r="AF128" s="187"/>
      <c r="AG128" s="273"/>
      <c r="AH128" s="273"/>
      <c r="AI128" s="274"/>
      <c r="AJ128" s="218">
        <v>150199643</v>
      </c>
      <c r="AK128" s="219" t="s">
        <v>535</v>
      </c>
      <c r="AL128" s="220">
        <v>1.49993</v>
      </c>
      <c r="AM128" s="185" t="s">
        <v>1543</v>
      </c>
      <c r="AN128" s="214">
        <v>5.355</v>
      </c>
      <c r="AO128" s="186">
        <v>8.00037335075637</v>
      </c>
      <c r="AP128" s="187">
        <v>42.84199929330036</v>
      </c>
      <c r="AQ128" s="215" t="s">
        <v>2651</v>
      </c>
      <c r="AR128" s="280" t="s">
        <v>3129</v>
      </c>
      <c r="AS128" s="280"/>
      <c r="AT128" s="183">
        <v>15027</v>
      </c>
      <c r="AU128" s="183" t="s">
        <v>4118</v>
      </c>
      <c r="AV128" s="183">
        <v>1.5</v>
      </c>
      <c r="AW128" s="185" t="s">
        <v>1544</v>
      </c>
      <c r="AX128" s="184">
        <v>3.7319999999999998</v>
      </c>
      <c r="AY128" s="186">
        <v>8</v>
      </c>
      <c r="AZ128" s="187">
        <v>29.855999999999998</v>
      </c>
      <c r="BA128" s="207" t="s">
        <v>2702</v>
      </c>
      <c r="BB128" s="208" t="s">
        <v>2749</v>
      </c>
      <c r="BC128" s="208"/>
    </row>
    <row r="129" spans="1:55" ht="24">
      <c r="A129" s="115">
        <v>126</v>
      </c>
      <c r="B129" s="125" t="s">
        <v>2237</v>
      </c>
      <c r="C129" s="120">
        <v>1</v>
      </c>
      <c r="D129" s="120" t="s">
        <v>581</v>
      </c>
      <c r="E129" s="15">
        <v>30</v>
      </c>
      <c r="F129" s="183">
        <v>18560</v>
      </c>
      <c r="G129" s="184">
        <v>1</v>
      </c>
      <c r="H129" s="183">
        <v>1</v>
      </c>
      <c r="I129" s="185" t="s">
        <v>3364</v>
      </c>
      <c r="J129" s="184">
        <v>7.5256</v>
      </c>
      <c r="K129" s="186">
        <v>30</v>
      </c>
      <c r="L129" s="187">
        <v>225.768</v>
      </c>
      <c r="M129" s="207" t="s">
        <v>2432</v>
      </c>
      <c r="N129" s="217" t="s">
        <v>2520</v>
      </c>
      <c r="O129" s="217"/>
      <c r="P129" s="267" t="s">
        <v>832</v>
      </c>
      <c r="Q129" s="184" t="s">
        <v>581</v>
      </c>
      <c r="R129" s="183">
        <v>1</v>
      </c>
      <c r="S129" s="268" t="s">
        <v>3327</v>
      </c>
      <c r="T129" s="184">
        <v>8.18</v>
      </c>
      <c r="U129" s="186">
        <v>30</v>
      </c>
      <c r="V129" s="187">
        <v>245.4</v>
      </c>
      <c r="W129" s="273" t="s">
        <v>3424</v>
      </c>
      <c r="X129" s="274" t="s">
        <v>3965</v>
      </c>
      <c r="Y129" s="274"/>
      <c r="Z129" s="267"/>
      <c r="AA129" s="184"/>
      <c r="AB129" s="183"/>
      <c r="AC129" s="268"/>
      <c r="AD129" s="184"/>
      <c r="AE129" s="186"/>
      <c r="AF129" s="187"/>
      <c r="AG129" s="273"/>
      <c r="AH129" s="273"/>
      <c r="AI129" s="274"/>
      <c r="AJ129" s="218">
        <v>431303533</v>
      </c>
      <c r="AK129" s="219" t="s">
        <v>2199</v>
      </c>
      <c r="AL129" s="220">
        <v>1</v>
      </c>
      <c r="AM129" s="185" t="s">
        <v>1899</v>
      </c>
      <c r="AN129" s="214">
        <v>6.5849</v>
      </c>
      <c r="AO129" s="186">
        <v>30</v>
      </c>
      <c r="AP129" s="187">
        <v>197.547</v>
      </c>
      <c r="AQ129" s="215" t="s">
        <v>2639</v>
      </c>
      <c r="AR129" s="280" t="s">
        <v>1541</v>
      </c>
      <c r="AS129" s="280"/>
      <c r="AT129" s="183">
        <v>33509</v>
      </c>
      <c r="AU129" s="183" t="s">
        <v>581</v>
      </c>
      <c r="AV129" s="183">
        <v>1</v>
      </c>
      <c r="AW129" s="185" t="s">
        <v>3327</v>
      </c>
      <c r="AX129" s="184">
        <v>5.3759999999999994</v>
      </c>
      <c r="AY129" s="186">
        <v>30</v>
      </c>
      <c r="AZ129" s="187">
        <v>161.28</v>
      </c>
      <c r="BA129" s="207" t="s">
        <v>2702</v>
      </c>
      <c r="BB129" s="208" t="s">
        <v>2750</v>
      </c>
      <c r="BC129" s="208"/>
    </row>
    <row r="130" spans="1:55" ht="25.5" customHeight="1">
      <c r="A130" s="115">
        <v>127</v>
      </c>
      <c r="B130" s="103" t="s">
        <v>4311</v>
      </c>
      <c r="C130" s="120">
        <v>1</v>
      </c>
      <c r="D130" s="103" t="s">
        <v>581</v>
      </c>
      <c r="E130" s="15">
        <v>15</v>
      </c>
      <c r="F130" s="183">
        <v>18339</v>
      </c>
      <c r="G130" s="184">
        <v>1</v>
      </c>
      <c r="H130" s="183">
        <v>1</v>
      </c>
      <c r="I130" s="185" t="s">
        <v>3364</v>
      </c>
      <c r="J130" s="184">
        <v>61.2336</v>
      </c>
      <c r="K130" s="186">
        <v>15</v>
      </c>
      <c r="L130" s="187">
        <v>918.504</v>
      </c>
      <c r="M130" s="207" t="s">
        <v>2411</v>
      </c>
      <c r="N130" s="217" t="s">
        <v>3555</v>
      </c>
      <c r="O130" s="217"/>
      <c r="P130" s="267">
        <v>6452</v>
      </c>
      <c r="Q130" s="184" t="s">
        <v>617</v>
      </c>
      <c r="R130" s="183">
        <v>1</v>
      </c>
      <c r="S130" s="268" t="s">
        <v>3418</v>
      </c>
      <c r="T130" s="184">
        <v>66.55</v>
      </c>
      <c r="U130" s="186">
        <v>15</v>
      </c>
      <c r="V130" s="187">
        <v>998.25</v>
      </c>
      <c r="W130" s="273" t="s">
        <v>3918</v>
      </c>
      <c r="X130" s="274" t="s">
        <v>3966</v>
      </c>
      <c r="Y130" s="274"/>
      <c r="Z130" s="267"/>
      <c r="AA130" s="184"/>
      <c r="AB130" s="183"/>
      <c r="AC130" s="268"/>
      <c r="AD130" s="184"/>
      <c r="AE130" s="186"/>
      <c r="AF130" s="187"/>
      <c r="AG130" s="273"/>
      <c r="AH130" s="273"/>
      <c r="AI130" s="274"/>
      <c r="AJ130" s="218">
        <v>150167253</v>
      </c>
      <c r="AK130" s="219" t="s">
        <v>2199</v>
      </c>
      <c r="AL130" s="220">
        <v>1</v>
      </c>
      <c r="AM130" s="185" t="s">
        <v>1899</v>
      </c>
      <c r="AN130" s="214">
        <v>61.2108</v>
      </c>
      <c r="AO130" s="186">
        <v>15</v>
      </c>
      <c r="AP130" s="187">
        <v>918.162</v>
      </c>
      <c r="AQ130" s="215" t="s">
        <v>3918</v>
      </c>
      <c r="AR130" s="280" t="s">
        <v>80</v>
      </c>
      <c r="AS130" s="280"/>
      <c r="AT130" s="183">
        <v>16435</v>
      </c>
      <c r="AU130" s="183" t="s">
        <v>581</v>
      </c>
      <c r="AV130" s="183">
        <v>1</v>
      </c>
      <c r="AW130" s="185" t="s">
        <v>3327</v>
      </c>
      <c r="AX130" s="184">
        <v>64.8125</v>
      </c>
      <c r="AY130" s="186">
        <v>15</v>
      </c>
      <c r="AZ130" s="187">
        <v>972.1875</v>
      </c>
      <c r="BA130" s="207" t="s">
        <v>3901</v>
      </c>
      <c r="BB130" s="208" t="s">
        <v>2751</v>
      </c>
      <c r="BC130" s="208"/>
    </row>
    <row r="131" spans="1:55" ht="24">
      <c r="A131" s="115">
        <v>128</v>
      </c>
      <c r="B131" s="125" t="s">
        <v>3076</v>
      </c>
      <c r="C131" s="120">
        <v>10</v>
      </c>
      <c r="D131" s="103" t="s">
        <v>668</v>
      </c>
      <c r="E131" s="15">
        <v>5</v>
      </c>
      <c r="F131" s="183">
        <v>22184</v>
      </c>
      <c r="G131" s="184">
        <v>1</v>
      </c>
      <c r="H131" s="183">
        <v>1</v>
      </c>
      <c r="I131" s="185" t="s">
        <v>3368</v>
      </c>
      <c r="J131" s="184">
        <v>9.5018</v>
      </c>
      <c r="K131" s="186">
        <v>5</v>
      </c>
      <c r="L131" s="187">
        <v>47.509</v>
      </c>
      <c r="M131" s="207" t="s">
        <v>2452</v>
      </c>
      <c r="N131" s="217" t="s">
        <v>2521</v>
      </c>
      <c r="O131" s="217"/>
      <c r="P131" s="267" t="s">
        <v>833</v>
      </c>
      <c r="Q131" s="184" t="s">
        <v>824</v>
      </c>
      <c r="R131" s="183">
        <v>5</v>
      </c>
      <c r="S131" s="268" t="s">
        <v>1789</v>
      </c>
      <c r="T131" s="184">
        <v>12.32</v>
      </c>
      <c r="U131" s="186">
        <v>1</v>
      </c>
      <c r="V131" s="187">
        <v>12.32</v>
      </c>
      <c r="W131" s="273" t="s">
        <v>3906</v>
      </c>
      <c r="X131" s="274" t="s">
        <v>4325</v>
      </c>
      <c r="Y131" s="274"/>
      <c r="Z131" s="267"/>
      <c r="AA131" s="184"/>
      <c r="AB131" s="183"/>
      <c r="AC131" s="268"/>
      <c r="AD131" s="184"/>
      <c r="AE131" s="186"/>
      <c r="AF131" s="187"/>
      <c r="AG131" s="273"/>
      <c r="AH131" s="273"/>
      <c r="AI131" s="274"/>
      <c r="AJ131" s="218">
        <v>250815021</v>
      </c>
      <c r="AK131" s="219" t="s">
        <v>2199</v>
      </c>
      <c r="AL131" s="220">
        <v>0.1</v>
      </c>
      <c r="AM131" s="185" t="s">
        <v>393</v>
      </c>
      <c r="AN131" s="214">
        <v>0.5658</v>
      </c>
      <c r="AO131" s="186">
        <v>50</v>
      </c>
      <c r="AP131" s="187">
        <v>28.29</v>
      </c>
      <c r="AQ131" s="215" t="s">
        <v>2653</v>
      </c>
      <c r="AR131" s="280" t="s">
        <v>81</v>
      </c>
      <c r="AS131" s="280"/>
      <c r="AT131" s="183">
        <v>32356</v>
      </c>
      <c r="AU131" s="183" t="s">
        <v>668</v>
      </c>
      <c r="AV131" s="183">
        <f>1/10</f>
        <v>0.1</v>
      </c>
      <c r="AW131" s="185" t="s">
        <v>1046</v>
      </c>
      <c r="AX131" s="184">
        <v>0.558</v>
      </c>
      <c r="AY131" s="186">
        <f>5/AV131</f>
        <v>50</v>
      </c>
      <c r="AZ131" s="187">
        <f>AX131*AY131</f>
        <v>27.900000000000002</v>
      </c>
      <c r="BA131" s="207" t="s">
        <v>2700</v>
      </c>
      <c r="BB131" s="208" t="s">
        <v>2752</v>
      </c>
      <c r="BC131" s="208"/>
    </row>
    <row r="132" spans="1:55" ht="25.5" customHeight="1">
      <c r="A132" s="115">
        <v>129</v>
      </c>
      <c r="B132" s="125" t="s">
        <v>2238</v>
      </c>
      <c r="C132" s="120">
        <v>1</v>
      </c>
      <c r="D132" s="120" t="s">
        <v>581</v>
      </c>
      <c r="E132" s="15">
        <v>2</v>
      </c>
      <c r="F132" s="183">
        <v>4035</v>
      </c>
      <c r="G132" s="184">
        <v>1</v>
      </c>
      <c r="H132" s="183">
        <v>1</v>
      </c>
      <c r="I132" s="185" t="s">
        <v>3364</v>
      </c>
      <c r="J132" s="184">
        <v>18.5879</v>
      </c>
      <c r="K132" s="186">
        <v>2</v>
      </c>
      <c r="L132" s="187">
        <v>37.1758</v>
      </c>
      <c r="M132" s="207" t="s">
        <v>2378</v>
      </c>
      <c r="N132" s="217" t="s">
        <v>2522</v>
      </c>
      <c r="O132" s="217"/>
      <c r="P132" s="267" t="s">
        <v>834</v>
      </c>
      <c r="Q132" s="184" t="s">
        <v>581</v>
      </c>
      <c r="R132" s="183">
        <v>1</v>
      </c>
      <c r="S132" s="268" t="s">
        <v>3327</v>
      </c>
      <c r="T132" s="184">
        <v>21.6</v>
      </c>
      <c r="U132" s="186">
        <v>2</v>
      </c>
      <c r="V132" s="187">
        <v>43.2</v>
      </c>
      <c r="W132" s="273" t="s">
        <v>3951</v>
      </c>
      <c r="X132" s="274" t="s">
        <v>4326</v>
      </c>
      <c r="Y132" s="274"/>
      <c r="Z132" s="267"/>
      <c r="AA132" s="184"/>
      <c r="AB132" s="183"/>
      <c r="AC132" s="268"/>
      <c r="AD132" s="184"/>
      <c r="AE132" s="186"/>
      <c r="AF132" s="187"/>
      <c r="AG132" s="273"/>
      <c r="AH132" s="273"/>
      <c r="AI132" s="274"/>
      <c r="AJ132" s="218">
        <v>150829507</v>
      </c>
      <c r="AK132" s="219" t="s">
        <v>2199</v>
      </c>
      <c r="AL132" s="220">
        <v>1</v>
      </c>
      <c r="AM132" s="185" t="s">
        <v>1899</v>
      </c>
      <c r="AN132" s="214">
        <v>16.73</v>
      </c>
      <c r="AO132" s="186">
        <v>2</v>
      </c>
      <c r="AP132" s="187">
        <v>33.46</v>
      </c>
      <c r="AQ132" s="215" t="s">
        <v>3901</v>
      </c>
      <c r="AR132" s="280" t="s">
        <v>82</v>
      </c>
      <c r="AS132" s="280"/>
      <c r="AT132" s="183">
        <v>24488</v>
      </c>
      <c r="AU132" s="183" t="s">
        <v>581</v>
      </c>
      <c r="AV132" s="183">
        <v>1</v>
      </c>
      <c r="AW132" s="185" t="s">
        <v>3327</v>
      </c>
      <c r="AX132" s="184">
        <v>19.395</v>
      </c>
      <c r="AY132" s="186">
        <v>2</v>
      </c>
      <c r="AZ132" s="187">
        <v>38.79</v>
      </c>
      <c r="BA132" s="207" t="s">
        <v>3901</v>
      </c>
      <c r="BB132" s="208" t="s">
        <v>2753</v>
      </c>
      <c r="BC132" s="208"/>
    </row>
    <row r="133" spans="1:55" ht="25.5">
      <c r="A133" s="115">
        <v>130</v>
      </c>
      <c r="B133" s="103" t="s">
        <v>3781</v>
      </c>
      <c r="C133" s="120">
        <v>1</v>
      </c>
      <c r="D133" s="120" t="s">
        <v>581</v>
      </c>
      <c r="E133" s="15">
        <v>2</v>
      </c>
      <c r="F133" s="183">
        <v>520</v>
      </c>
      <c r="G133" s="184">
        <v>1</v>
      </c>
      <c r="H133" s="183">
        <v>1</v>
      </c>
      <c r="I133" s="185" t="s">
        <v>3364</v>
      </c>
      <c r="J133" s="184">
        <v>61.2544</v>
      </c>
      <c r="K133" s="186">
        <v>2</v>
      </c>
      <c r="L133" s="187">
        <v>122.5088</v>
      </c>
      <c r="M133" s="207" t="s">
        <v>2378</v>
      </c>
      <c r="N133" s="217" t="s">
        <v>2523</v>
      </c>
      <c r="O133" s="217"/>
      <c r="P133" s="267" t="s">
        <v>1790</v>
      </c>
      <c r="Q133" s="184" t="s">
        <v>581</v>
      </c>
      <c r="R133" s="183">
        <v>1</v>
      </c>
      <c r="S133" s="268" t="s">
        <v>3327</v>
      </c>
      <c r="T133" s="184">
        <v>5</v>
      </c>
      <c r="U133" s="186">
        <v>2</v>
      </c>
      <c r="V133" s="187">
        <v>10</v>
      </c>
      <c r="W133" s="273" t="s">
        <v>3887</v>
      </c>
      <c r="X133" s="274" t="s">
        <v>1791</v>
      </c>
      <c r="Y133" s="274"/>
      <c r="Z133" s="267"/>
      <c r="AA133" s="184"/>
      <c r="AB133" s="183"/>
      <c r="AC133" s="268"/>
      <c r="AD133" s="184"/>
      <c r="AE133" s="186"/>
      <c r="AF133" s="187"/>
      <c r="AG133" s="273"/>
      <c r="AH133" s="273"/>
      <c r="AI133" s="274"/>
      <c r="AJ133" s="218">
        <v>151103836</v>
      </c>
      <c r="AK133" s="219" t="s">
        <v>2199</v>
      </c>
      <c r="AL133" s="220">
        <v>1</v>
      </c>
      <c r="AM133" s="185" t="s">
        <v>1899</v>
      </c>
      <c r="AN133" s="214">
        <v>59.92</v>
      </c>
      <c r="AO133" s="186">
        <v>2</v>
      </c>
      <c r="AP133" s="187">
        <v>119.84</v>
      </c>
      <c r="AQ133" s="215" t="s">
        <v>1293</v>
      </c>
      <c r="AR133" s="280" t="s">
        <v>83</v>
      </c>
      <c r="AS133" s="280"/>
      <c r="AT133" s="183">
        <v>47334</v>
      </c>
      <c r="AU133" s="183" t="s">
        <v>581</v>
      </c>
      <c r="AV133" s="183">
        <v>1</v>
      </c>
      <c r="AW133" s="185" t="s">
        <v>3327</v>
      </c>
      <c r="AX133" s="184">
        <v>19.35</v>
      </c>
      <c r="AY133" s="186">
        <v>2</v>
      </c>
      <c r="AZ133" s="187">
        <v>38.7</v>
      </c>
      <c r="BA133" s="207" t="s">
        <v>3901</v>
      </c>
      <c r="BB133" s="208" t="s">
        <v>2754</v>
      </c>
      <c r="BC133" s="208"/>
    </row>
    <row r="134" spans="1:55" ht="38.25">
      <c r="A134" s="115">
        <v>131</v>
      </c>
      <c r="B134" s="103" t="s">
        <v>3782</v>
      </c>
      <c r="C134" s="120">
        <v>1</v>
      </c>
      <c r="D134" s="120" t="s">
        <v>581</v>
      </c>
      <c r="E134" s="15">
        <v>3</v>
      </c>
      <c r="F134" s="183">
        <v>40493</v>
      </c>
      <c r="G134" s="184">
        <v>1</v>
      </c>
      <c r="H134" s="183">
        <v>1</v>
      </c>
      <c r="I134" s="185" t="s">
        <v>3364</v>
      </c>
      <c r="J134" s="184">
        <v>17.24</v>
      </c>
      <c r="K134" s="186">
        <v>3</v>
      </c>
      <c r="L134" s="187">
        <v>51.72</v>
      </c>
      <c r="M134" s="207" t="s">
        <v>2378</v>
      </c>
      <c r="N134" s="217" t="s">
        <v>2524</v>
      </c>
      <c r="O134" s="217"/>
      <c r="P134" s="267" t="s">
        <v>1792</v>
      </c>
      <c r="Q134" s="184" t="s">
        <v>581</v>
      </c>
      <c r="R134" s="183">
        <v>1</v>
      </c>
      <c r="S134" s="268" t="s">
        <v>3327</v>
      </c>
      <c r="T134" s="184">
        <v>5</v>
      </c>
      <c r="U134" s="186">
        <v>3</v>
      </c>
      <c r="V134" s="187">
        <v>15</v>
      </c>
      <c r="W134" s="273" t="s">
        <v>3887</v>
      </c>
      <c r="X134" s="274" t="s">
        <v>1791</v>
      </c>
      <c r="Y134" s="274"/>
      <c r="Z134" s="267"/>
      <c r="AA134" s="184"/>
      <c r="AB134" s="183"/>
      <c r="AC134" s="268"/>
      <c r="AD134" s="184"/>
      <c r="AE134" s="186"/>
      <c r="AF134" s="187"/>
      <c r="AG134" s="273"/>
      <c r="AH134" s="273"/>
      <c r="AI134" s="274"/>
      <c r="AJ134" s="218">
        <v>151102783</v>
      </c>
      <c r="AK134" s="219" t="s">
        <v>2199</v>
      </c>
      <c r="AL134" s="220">
        <v>1</v>
      </c>
      <c r="AM134" s="185" t="s">
        <v>1899</v>
      </c>
      <c r="AN134" s="214">
        <v>16.1625</v>
      </c>
      <c r="AO134" s="186">
        <v>3</v>
      </c>
      <c r="AP134" s="187">
        <v>48.4875</v>
      </c>
      <c r="AQ134" s="215" t="s">
        <v>3901</v>
      </c>
      <c r="AR134" s="280" t="s">
        <v>84</v>
      </c>
      <c r="AS134" s="280"/>
      <c r="AT134" s="183">
        <v>57055</v>
      </c>
      <c r="AU134" s="183" t="s">
        <v>581</v>
      </c>
      <c r="AV134" s="183">
        <v>1</v>
      </c>
      <c r="AW134" s="185" t="s">
        <v>3327</v>
      </c>
      <c r="AX134" s="184">
        <v>19.35</v>
      </c>
      <c r="AY134" s="186">
        <v>3</v>
      </c>
      <c r="AZ134" s="187">
        <v>58.05</v>
      </c>
      <c r="BA134" s="207" t="s">
        <v>3901</v>
      </c>
      <c r="BB134" s="208" t="s">
        <v>910</v>
      </c>
      <c r="BC134" s="208"/>
    </row>
    <row r="135" spans="1:55" ht="25.5">
      <c r="A135" s="115">
        <v>132</v>
      </c>
      <c r="B135" s="103" t="s">
        <v>3783</v>
      </c>
      <c r="C135" s="120">
        <v>1</v>
      </c>
      <c r="D135" s="120" t="s">
        <v>581</v>
      </c>
      <c r="E135" s="15">
        <v>2</v>
      </c>
      <c r="F135" s="183">
        <v>60340</v>
      </c>
      <c r="G135" s="184">
        <v>1</v>
      </c>
      <c r="H135" s="183">
        <v>1</v>
      </c>
      <c r="I135" s="185" t="s">
        <v>3364</v>
      </c>
      <c r="J135" s="184">
        <v>9.6</v>
      </c>
      <c r="K135" s="186">
        <v>2</v>
      </c>
      <c r="L135" s="187">
        <v>19.2</v>
      </c>
      <c r="M135" s="207" t="s">
        <v>2378</v>
      </c>
      <c r="N135" s="217" t="s">
        <v>2525</v>
      </c>
      <c r="O135" s="217"/>
      <c r="P135" s="267" t="s">
        <v>1793</v>
      </c>
      <c r="Q135" s="184" t="s">
        <v>581</v>
      </c>
      <c r="R135" s="183">
        <v>1</v>
      </c>
      <c r="S135" s="268" t="s">
        <v>3327</v>
      </c>
      <c r="T135" s="184">
        <v>5</v>
      </c>
      <c r="U135" s="186">
        <v>2</v>
      </c>
      <c r="V135" s="187">
        <v>10</v>
      </c>
      <c r="W135" s="273" t="s">
        <v>3887</v>
      </c>
      <c r="X135" s="274" t="s">
        <v>1794</v>
      </c>
      <c r="Y135" s="274"/>
      <c r="Z135" s="267"/>
      <c r="AA135" s="184"/>
      <c r="AB135" s="183"/>
      <c r="AC135" s="268"/>
      <c r="AD135" s="184"/>
      <c r="AE135" s="186"/>
      <c r="AF135" s="187"/>
      <c r="AG135" s="273"/>
      <c r="AH135" s="273"/>
      <c r="AI135" s="274"/>
      <c r="AJ135" s="218">
        <v>151102783</v>
      </c>
      <c r="AK135" s="219" t="s">
        <v>2199</v>
      </c>
      <c r="AL135" s="220">
        <v>1</v>
      </c>
      <c r="AM135" s="185" t="s">
        <v>1899</v>
      </c>
      <c r="AN135" s="214">
        <v>16.1625</v>
      </c>
      <c r="AO135" s="186">
        <v>2</v>
      </c>
      <c r="AP135" s="187">
        <v>32.325</v>
      </c>
      <c r="AQ135" s="215" t="s">
        <v>3901</v>
      </c>
      <c r="AR135" s="280" t="s">
        <v>84</v>
      </c>
      <c r="AS135" s="280"/>
      <c r="AT135" s="183">
        <v>22801</v>
      </c>
      <c r="AU135" s="183" t="s">
        <v>581</v>
      </c>
      <c r="AV135" s="183">
        <v>1</v>
      </c>
      <c r="AW135" s="185" t="s">
        <v>3327</v>
      </c>
      <c r="AX135" s="184">
        <v>19.35</v>
      </c>
      <c r="AY135" s="186">
        <v>2</v>
      </c>
      <c r="AZ135" s="187">
        <v>38.7</v>
      </c>
      <c r="BA135" s="207" t="s">
        <v>3901</v>
      </c>
      <c r="BB135" s="208" t="s">
        <v>911</v>
      </c>
      <c r="BC135" s="208"/>
    </row>
    <row r="136" spans="1:55" ht="25.5" customHeight="1">
      <c r="A136" s="115">
        <v>133</v>
      </c>
      <c r="B136" s="103" t="s">
        <v>683</v>
      </c>
      <c r="C136" s="120">
        <v>100</v>
      </c>
      <c r="D136" s="120" t="s">
        <v>617</v>
      </c>
      <c r="E136" s="15">
        <v>30</v>
      </c>
      <c r="F136" s="183">
        <v>22790</v>
      </c>
      <c r="G136" s="184">
        <v>1</v>
      </c>
      <c r="H136" s="183">
        <v>1</v>
      </c>
      <c r="I136" s="185" t="s">
        <v>3133</v>
      </c>
      <c r="J136" s="184">
        <v>7.4142</v>
      </c>
      <c r="K136" s="186">
        <v>30</v>
      </c>
      <c r="L136" s="187">
        <v>222.42600000000002</v>
      </c>
      <c r="M136" s="207" t="s">
        <v>2463</v>
      </c>
      <c r="N136" s="217" t="s">
        <v>2526</v>
      </c>
      <c r="O136" s="217"/>
      <c r="P136" s="267">
        <v>8842</v>
      </c>
      <c r="Q136" s="184" t="s">
        <v>617</v>
      </c>
      <c r="R136" s="183">
        <v>1</v>
      </c>
      <c r="S136" s="268" t="s">
        <v>3156</v>
      </c>
      <c r="T136" s="184">
        <v>3.11</v>
      </c>
      <c r="U136" s="186">
        <v>30</v>
      </c>
      <c r="V136" s="187">
        <v>93.3</v>
      </c>
      <c r="W136" s="273" t="s">
        <v>528</v>
      </c>
      <c r="X136" s="274" t="s">
        <v>4327</v>
      </c>
      <c r="Y136" s="274"/>
      <c r="Z136" s="267"/>
      <c r="AA136" s="184"/>
      <c r="AB136" s="183"/>
      <c r="AC136" s="268"/>
      <c r="AD136" s="184"/>
      <c r="AE136" s="186"/>
      <c r="AF136" s="187"/>
      <c r="AG136" s="273"/>
      <c r="AH136" s="273"/>
      <c r="AI136" s="274"/>
      <c r="AJ136" s="218">
        <v>111010330</v>
      </c>
      <c r="AK136" s="219" t="s">
        <v>536</v>
      </c>
      <c r="AL136" s="220">
        <v>1</v>
      </c>
      <c r="AM136" s="185" t="s">
        <v>1289</v>
      </c>
      <c r="AN136" s="214">
        <v>1.7772</v>
      </c>
      <c r="AO136" s="186">
        <v>30</v>
      </c>
      <c r="AP136" s="187">
        <v>53.315999999999995</v>
      </c>
      <c r="AQ136" s="215" t="s">
        <v>1906</v>
      </c>
      <c r="AR136" s="280" t="s">
        <v>271</v>
      </c>
      <c r="AS136" s="280"/>
      <c r="AT136" s="183">
        <v>24390</v>
      </c>
      <c r="AU136" s="183" t="s">
        <v>617</v>
      </c>
      <c r="AV136" s="183">
        <v>1</v>
      </c>
      <c r="AW136" s="185" t="s">
        <v>3156</v>
      </c>
      <c r="AX136" s="184">
        <v>1.995</v>
      </c>
      <c r="AY136" s="186">
        <v>30</v>
      </c>
      <c r="AZ136" s="187">
        <v>59.85</v>
      </c>
      <c r="BA136" s="207" t="s">
        <v>2850</v>
      </c>
      <c r="BB136" s="208" t="s">
        <v>2851</v>
      </c>
      <c r="BC136" s="208"/>
    </row>
    <row r="137" spans="1:55" ht="25.5">
      <c r="A137" s="115">
        <v>134</v>
      </c>
      <c r="B137" s="103" t="s">
        <v>684</v>
      </c>
      <c r="C137" s="120">
        <v>100</v>
      </c>
      <c r="D137" s="120" t="s">
        <v>617</v>
      </c>
      <c r="E137" s="15">
        <v>10</v>
      </c>
      <c r="F137" s="183">
        <v>22183</v>
      </c>
      <c r="G137" s="184">
        <v>1</v>
      </c>
      <c r="H137" s="183">
        <v>1</v>
      </c>
      <c r="I137" s="185" t="s">
        <v>3133</v>
      </c>
      <c r="J137" s="184">
        <v>7.362</v>
      </c>
      <c r="K137" s="186">
        <v>10</v>
      </c>
      <c r="L137" s="187">
        <v>73.62</v>
      </c>
      <c r="M137" s="207" t="s">
        <v>2463</v>
      </c>
      <c r="N137" s="217" t="s">
        <v>2527</v>
      </c>
      <c r="O137" s="217"/>
      <c r="P137" s="267">
        <v>8842</v>
      </c>
      <c r="Q137" s="184" t="s">
        <v>617</v>
      </c>
      <c r="R137" s="183">
        <v>1</v>
      </c>
      <c r="S137" s="268" t="s">
        <v>3156</v>
      </c>
      <c r="T137" s="184">
        <v>10.13</v>
      </c>
      <c r="U137" s="186">
        <v>10</v>
      </c>
      <c r="V137" s="187">
        <v>101.3</v>
      </c>
      <c r="W137" s="273" t="s">
        <v>528</v>
      </c>
      <c r="X137" s="274" t="s">
        <v>4327</v>
      </c>
      <c r="Y137" s="274"/>
      <c r="Z137" s="267"/>
      <c r="AA137" s="184"/>
      <c r="AB137" s="183"/>
      <c r="AC137" s="268"/>
      <c r="AD137" s="184"/>
      <c r="AE137" s="186"/>
      <c r="AF137" s="187"/>
      <c r="AG137" s="273"/>
      <c r="AH137" s="273"/>
      <c r="AI137" s="274"/>
      <c r="AJ137" s="218">
        <v>111010276</v>
      </c>
      <c r="AK137" s="219" t="s">
        <v>536</v>
      </c>
      <c r="AL137" s="220">
        <v>1</v>
      </c>
      <c r="AM137" s="185" t="s">
        <v>1289</v>
      </c>
      <c r="AN137" s="214">
        <v>4.6603</v>
      </c>
      <c r="AO137" s="186">
        <v>10</v>
      </c>
      <c r="AP137" s="187">
        <v>46.603</v>
      </c>
      <c r="AQ137" s="215" t="s">
        <v>1906</v>
      </c>
      <c r="AR137" s="280" t="s">
        <v>85</v>
      </c>
      <c r="AS137" s="280"/>
      <c r="AT137" s="183">
        <v>80384</v>
      </c>
      <c r="AU137" s="183" t="s">
        <v>617</v>
      </c>
      <c r="AV137" s="183">
        <v>1</v>
      </c>
      <c r="AW137" s="185" t="s">
        <v>3156</v>
      </c>
      <c r="AX137" s="184">
        <v>5.5385</v>
      </c>
      <c r="AY137" s="186">
        <v>10</v>
      </c>
      <c r="AZ137" s="187">
        <v>55.385</v>
      </c>
      <c r="BA137" s="207" t="s">
        <v>2852</v>
      </c>
      <c r="BB137" s="208" t="s">
        <v>2853</v>
      </c>
      <c r="BC137" s="208"/>
    </row>
    <row r="138" spans="1:55" ht="25.5" customHeight="1">
      <c r="A138" s="115">
        <v>135</v>
      </c>
      <c r="B138" s="103" t="s">
        <v>685</v>
      </c>
      <c r="C138" s="120">
        <v>100</v>
      </c>
      <c r="D138" s="120" t="s">
        <v>617</v>
      </c>
      <c r="E138" s="15">
        <v>20</v>
      </c>
      <c r="F138" s="183">
        <v>22852</v>
      </c>
      <c r="G138" s="184">
        <v>1</v>
      </c>
      <c r="H138" s="183">
        <v>1</v>
      </c>
      <c r="I138" s="185" t="s">
        <v>3133</v>
      </c>
      <c r="J138" s="184">
        <v>1.9226</v>
      </c>
      <c r="K138" s="186">
        <v>20</v>
      </c>
      <c r="L138" s="187">
        <v>38.452</v>
      </c>
      <c r="M138" s="207" t="s">
        <v>2463</v>
      </c>
      <c r="N138" s="217" t="s">
        <v>2528</v>
      </c>
      <c r="O138" s="217"/>
      <c r="P138" s="267">
        <v>6208</v>
      </c>
      <c r="Q138" s="184" t="s">
        <v>617</v>
      </c>
      <c r="R138" s="183">
        <v>1</v>
      </c>
      <c r="S138" s="268" t="s">
        <v>3156</v>
      </c>
      <c r="T138" s="184">
        <v>1.202</v>
      </c>
      <c r="U138" s="186">
        <v>20</v>
      </c>
      <c r="V138" s="187">
        <v>24.04</v>
      </c>
      <c r="W138" s="273" t="s">
        <v>528</v>
      </c>
      <c r="X138" s="274" t="s">
        <v>4328</v>
      </c>
      <c r="Y138" s="274"/>
      <c r="Z138" s="267"/>
      <c r="AA138" s="184"/>
      <c r="AB138" s="183"/>
      <c r="AC138" s="268"/>
      <c r="AD138" s="184"/>
      <c r="AE138" s="186"/>
      <c r="AF138" s="187"/>
      <c r="AG138" s="273"/>
      <c r="AH138" s="273"/>
      <c r="AI138" s="274"/>
      <c r="AJ138" s="218">
        <v>111010314</v>
      </c>
      <c r="AK138" s="219" t="s">
        <v>536</v>
      </c>
      <c r="AL138" s="220">
        <v>1</v>
      </c>
      <c r="AM138" s="185" t="s">
        <v>1289</v>
      </c>
      <c r="AN138" s="214">
        <v>0.6414</v>
      </c>
      <c r="AO138" s="186">
        <v>20</v>
      </c>
      <c r="AP138" s="187">
        <v>12.828</v>
      </c>
      <c r="AQ138" s="215" t="s">
        <v>1906</v>
      </c>
      <c r="AR138" s="280" t="s">
        <v>267</v>
      </c>
      <c r="AS138" s="280"/>
      <c r="AT138" s="183">
        <v>16444</v>
      </c>
      <c r="AU138" s="183" t="s">
        <v>617</v>
      </c>
      <c r="AV138" s="183">
        <v>1</v>
      </c>
      <c r="AW138" s="185" t="s">
        <v>3156</v>
      </c>
      <c r="AX138" s="184">
        <v>0.589</v>
      </c>
      <c r="AY138" s="186">
        <v>20</v>
      </c>
      <c r="AZ138" s="187">
        <v>11.78</v>
      </c>
      <c r="BA138" s="207" t="s">
        <v>2850</v>
      </c>
      <c r="BB138" s="208" t="s">
        <v>2854</v>
      </c>
      <c r="BC138" s="208"/>
    </row>
    <row r="139" spans="1:55" ht="36">
      <c r="A139" s="115">
        <v>136</v>
      </c>
      <c r="B139" s="103" t="s">
        <v>686</v>
      </c>
      <c r="C139" s="120">
        <v>100</v>
      </c>
      <c r="D139" s="120" t="s">
        <v>617</v>
      </c>
      <c r="E139" s="15">
        <v>170</v>
      </c>
      <c r="F139" s="183">
        <v>22050</v>
      </c>
      <c r="G139" s="184">
        <v>1</v>
      </c>
      <c r="H139" s="183">
        <v>1</v>
      </c>
      <c r="I139" s="185" t="s">
        <v>3133</v>
      </c>
      <c r="J139" s="184">
        <v>4.6915</v>
      </c>
      <c r="K139" s="186">
        <v>170</v>
      </c>
      <c r="L139" s="187">
        <v>797.555</v>
      </c>
      <c r="M139" s="207" t="s">
        <v>2463</v>
      </c>
      <c r="N139" s="217" t="s">
        <v>2529</v>
      </c>
      <c r="O139" s="217"/>
      <c r="P139" s="267">
        <v>7310</v>
      </c>
      <c r="Q139" s="184" t="s">
        <v>617</v>
      </c>
      <c r="R139" s="183">
        <v>1</v>
      </c>
      <c r="S139" s="268" t="s">
        <v>3156</v>
      </c>
      <c r="T139" s="184">
        <v>2.106</v>
      </c>
      <c r="U139" s="186">
        <v>170</v>
      </c>
      <c r="V139" s="187">
        <v>358.02</v>
      </c>
      <c r="W139" s="273" t="s">
        <v>528</v>
      </c>
      <c r="X139" s="274" t="s">
        <v>4329</v>
      </c>
      <c r="Y139" s="274"/>
      <c r="Z139" s="267"/>
      <c r="AA139" s="184"/>
      <c r="AB139" s="183"/>
      <c r="AC139" s="268"/>
      <c r="AD139" s="184"/>
      <c r="AE139" s="186"/>
      <c r="AF139" s="187"/>
      <c r="AG139" s="273"/>
      <c r="AH139" s="273"/>
      <c r="AI139" s="274"/>
      <c r="AJ139" s="218">
        <v>111010322</v>
      </c>
      <c r="AK139" s="219" t="s">
        <v>536</v>
      </c>
      <c r="AL139" s="220">
        <v>1</v>
      </c>
      <c r="AM139" s="185" t="s">
        <v>1289</v>
      </c>
      <c r="AN139" s="214">
        <v>1.0188</v>
      </c>
      <c r="AO139" s="186">
        <v>170</v>
      </c>
      <c r="AP139" s="187">
        <v>173.196</v>
      </c>
      <c r="AQ139" s="215" t="s">
        <v>1906</v>
      </c>
      <c r="AR139" s="280" t="s">
        <v>269</v>
      </c>
      <c r="AS139" s="280"/>
      <c r="AT139" s="183">
        <v>12196</v>
      </c>
      <c r="AU139" s="183" t="s">
        <v>617</v>
      </c>
      <c r="AV139" s="183">
        <v>1</v>
      </c>
      <c r="AW139" s="185" t="s">
        <v>3156</v>
      </c>
      <c r="AX139" s="184">
        <v>1.1019999999999999</v>
      </c>
      <c r="AY139" s="186">
        <v>170</v>
      </c>
      <c r="AZ139" s="187">
        <v>187.34</v>
      </c>
      <c r="BA139" s="207" t="s">
        <v>2850</v>
      </c>
      <c r="BB139" s="208" t="s">
        <v>2855</v>
      </c>
      <c r="BC139" s="208"/>
    </row>
    <row r="140" spans="1:55" ht="36">
      <c r="A140" s="115">
        <v>137</v>
      </c>
      <c r="B140" s="125" t="s">
        <v>3079</v>
      </c>
      <c r="C140" s="120">
        <v>1</v>
      </c>
      <c r="D140" s="120" t="s">
        <v>581</v>
      </c>
      <c r="E140" s="15">
        <v>90</v>
      </c>
      <c r="F140" s="183">
        <v>46385</v>
      </c>
      <c r="G140" s="184">
        <v>1</v>
      </c>
      <c r="H140" s="183">
        <v>1</v>
      </c>
      <c r="I140" s="185" t="s">
        <v>3364</v>
      </c>
      <c r="J140" s="184">
        <v>3.0938</v>
      </c>
      <c r="K140" s="186">
        <v>90</v>
      </c>
      <c r="L140" s="187">
        <v>278.442</v>
      </c>
      <c r="M140" s="207" t="s">
        <v>3556</v>
      </c>
      <c r="N140" s="217" t="s">
        <v>2530</v>
      </c>
      <c r="O140" s="217"/>
      <c r="P140" s="267">
        <v>66010</v>
      </c>
      <c r="Q140" s="184" t="s">
        <v>581</v>
      </c>
      <c r="R140" s="183">
        <v>1</v>
      </c>
      <c r="S140" s="268" t="s">
        <v>3327</v>
      </c>
      <c r="T140" s="184">
        <v>3.72</v>
      </c>
      <c r="U140" s="186">
        <v>90</v>
      </c>
      <c r="V140" s="187">
        <v>334.8</v>
      </c>
      <c r="W140" s="273" t="s">
        <v>4330</v>
      </c>
      <c r="X140" s="274" t="s">
        <v>4331</v>
      </c>
      <c r="Y140" s="274"/>
      <c r="Z140" s="267"/>
      <c r="AA140" s="184"/>
      <c r="AB140" s="183"/>
      <c r="AC140" s="268"/>
      <c r="AD140" s="184"/>
      <c r="AE140" s="186"/>
      <c r="AF140" s="187"/>
      <c r="AG140" s="273"/>
      <c r="AH140" s="273"/>
      <c r="AI140" s="274"/>
      <c r="AJ140" s="218">
        <v>112853986</v>
      </c>
      <c r="AK140" s="219" t="s">
        <v>2199</v>
      </c>
      <c r="AL140" s="220">
        <v>1</v>
      </c>
      <c r="AM140" s="185" t="s">
        <v>1899</v>
      </c>
      <c r="AN140" s="214">
        <v>2.8233</v>
      </c>
      <c r="AO140" s="186">
        <v>90</v>
      </c>
      <c r="AP140" s="187">
        <v>254.097</v>
      </c>
      <c r="AQ140" s="215" t="s">
        <v>3287</v>
      </c>
      <c r="AR140" s="280" t="s">
        <v>3288</v>
      </c>
      <c r="AS140" s="280"/>
      <c r="AT140" s="183">
        <v>68708</v>
      </c>
      <c r="AU140" s="183" t="s">
        <v>581</v>
      </c>
      <c r="AV140" s="183">
        <v>1</v>
      </c>
      <c r="AW140" s="185" t="s">
        <v>3327</v>
      </c>
      <c r="AX140" s="184">
        <v>3</v>
      </c>
      <c r="AY140" s="186">
        <v>90</v>
      </c>
      <c r="AZ140" s="187">
        <v>270</v>
      </c>
      <c r="BA140" s="207" t="s">
        <v>2700</v>
      </c>
      <c r="BB140" s="208" t="s">
        <v>3079</v>
      </c>
      <c r="BC140" s="208"/>
    </row>
    <row r="141" spans="1:55" ht="24">
      <c r="A141" s="115">
        <v>138</v>
      </c>
      <c r="B141" s="125" t="s">
        <v>3080</v>
      </c>
      <c r="C141" s="120">
        <v>100</v>
      </c>
      <c r="D141" s="103" t="s">
        <v>567</v>
      </c>
      <c r="E141" s="15">
        <v>100</v>
      </c>
      <c r="F141" s="183">
        <v>22818</v>
      </c>
      <c r="G141" s="184">
        <v>1</v>
      </c>
      <c r="H141" s="183">
        <v>1</v>
      </c>
      <c r="I141" s="185" t="s">
        <v>251</v>
      </c>
      <c r="J141" s="184">
        <v>0.85</v>
      </c>
      <c r="K141" s="186">
        <v>100</v>
      </c>
      <c r="L141" s="187">
        <v>85</v>
      </c>
      <c r="M141" s="207" t="s">
        <v>2531</v>
      </c>
      <c r="N141" s="217" t="s">
        <v>2532</v>
      </c>
      <c r="O141" s="217"/>
      <c r="P141" s="267">
        <v>66113.66112</v>
      </c>
      <c r="Q141" s="184" t="s">
        <v>617</v>
      </c>
      <c r="R141" s="183">
        <v>1</v>
      </c>
      <c r="S141" s="268" t="s">
        <v>1795</v>
      </c>
      <c r="T141" s="184">
        <v>1.12</v>
      </c>
      <c r="U141" s="186">
        <v>100</v>
      </c>
      <c r="V141" s="187">
        <v>112</v>
      </c>
      <c r="W141" s="273" t="s">
        <v>3906</v>
      </c>
      <c r="X141" s="274" t="s">
        <v>4332</v>
      </c>
      <c r="Y141" s="274"/>
      <c r="Z141" s="267"/>
      <c r="AA141" s="184"/>
      <c r="AB141" s="183"/>
      <c r="AC141" s="268"/>
      <c r="AD141" s="184"/>
      <c r="AE141" s="186"/>
      <c r="AF141" s="187"/>
      <c r="AG141" s="273"/>
      <c r="AH141" s="273"/>
      <c r="AI141" s="274"/>
      <c r="AJ141" s="218">
        <v>112712738</v>
      </c>
      <c r="AK141" s="219" t="s">
        <v>536</v>
      </c>
      <c r="AL141" s="220">
        <v>1</v>
      </c>
      <c r="AM141" s="185" t="s">
        <v>1932</v>
      </c>
      <c r="AN141" s="214">
        <v>0.6112</v>
      </c>
      <c r="AO141" s="186">
        <v>100</v>
      </c>
      <c r="AP141" s="187">
        <v>61.12</v>
      </c>
      <c r="AQ141" s="215" t="s">
        <v>2643</v>
      </c>
      <c r="AR141" s="280" t="s">
        <v>86</v>
      </c>
      <c r="AS141" s="280"/>
      <c r="AT141" s="183">
        <v>88315</v>
      </c>
      <c r="AU141" s="183" t="s">
        <v>567</v>
      </c>
      <c r="AV141" s="183">
        <v>1</v>
      </c>
      <c r="AW141" s="185" t="s">
        <v>2856</v>
      </c>
      <c r="AX141" s="184">
        <v>2.85</v>
      </c>
      <c r="AY141" s="186">
        <v>100</v>
      </c>
      <c r="AZ141" s="187">
        <v>285</v>
      </c>
      <c r="BA141" s="207" t="s">
        <v>2216</v>
      </c>
      <c r="BB141" s="208" t="s">
        <v>3080</v>
      </c>
      <c r="BC141" s="208"/>
    </row>
    <row r="142" spans="1:55" ht="24" customHeight="1">
      <c r="A142" s="115">
        <v>139</v>
      </c>
      <c r="B142" s="125" t="s">
        <v>624</v>
      </c>
      <c r="C142" s="120">
        <v>100</v>
      </c>
      <c r="D142" s="103" t="s">
        <v>567</v>
      </c>
      <c r="E142" s="15">
        <v>350</v>
      </c>
      <c r="F142" s="183">
        <v>60218</v>
      </c>
      <c r="G142" s="184">
        <v>1</v>
      </c>
      <c r="H142" s="183">
        <v>1</v>
      </c>
      <c r="I142" s="185" t="s">
        <v>251</v>
      </c>
      <c r="J142" s="184">
        <v>0.84</v>
      </c>
      <c r="K142" s="186">
        <v>350</v>
      </c>
      <c r="L142" s="187">
        <v>294</v>
      </c>
      <c r="M142" s="207" t="s">
        <v>2531</v>
      </c>
      <c r="N142" s="217" t="s">
        <v>2533</v>
      </c>
      <c r="O142" s="217"/>
      <c r="P142" s="267">
        <v>8062</v>
      </c>
      <c r="Q142" s="184" t="s">
        <v>617</v>
      </c>
      <c r="R142" s="183">
        <v>1</v>
      </c>
      <c r="S142" s="268" t="s">
        <v>1795</v>
      </c>
      <c r="T142" s="184">
        <v>1.12</v>
      </c>
      <c r="U142" s="186">
        <v>350</v>
      </c>
      <c r="V142" s="187">
        <v>392</v>
      </c>
      <c r="W142" s="273" t="s">
        <v>3906</v>
      </c>
      <c r="X142" s="274" t="s">
        <v>4332</v>
      </c>
      <c r="Y142" s="274"/>
      <c r="Z142" s="267"/>
      <c r="AA142" s="184"/>
      <c r="AB142" s="183"/>
      <c r="AC142" s="268"/>
      <c r="AD142" s="184"/>
      <c r="AE142" s="186"/>
      <c r="AF142" s="187"/>
      <c r="AG142" s="273"/>
      <c r="AH142" s="273"/>
      <c r="AI142" s="274"/>
      <c r="AJ142" s="218">
        <v>111205445</v>
      </c>
      <c r="AK142" s="219" t="s">
        <v>536</v>
      </c>
      <c r="AL142" s="220">
        <v>1</v>
      </c>
      <c r="AM142" s="185" t="s">
        <v>1932</v>
      </c>
      <c r="AN142" s="214">
        <v>0.8228</v>
      </c>
      <c r="AO142" s="186">
        <v>350</v>
      </c>
      <c r="AP142" s="187">
        <v>287.98</v>
      </c>
      <c r="AQ142" s="215" t="s">
        <v>2643</v>
      </c>
      <c r="AR142" s="280" t="s">
        <v>87</v>
      </c>
      <c r="AS142" s="280"/>
      <c r="AT142" s="183">
        <v>39522</v>
      </c>
      <c r="AU142" s="183" t="s">
        <v>567</v>
      </c>
      <c r="AV142" s="183">
        <v>1</v>
      </c>
      <c r="AW142" s="185" t="s">
        <v>2856</v>
      </c>
      <c r="AX142" s="184">
        <v>0.92</v>
      </c>
      <c r="AY142" s="186">
        <v>350</v>
      </c>
      <c r="AZ142" s="187">
        <f>AX142*AY142</f>
        <v>322</v>
      </c>
      <c r="BA142" s="207" t="s">
        <v>2216</v>
      </c>
      <c r="BB142" s="208" t="s">
        <v>624</v>
      </c>
      <c r="BC142" s="208"/>
    </row>
    <row r="143" spans="1:55" ht="24">
      <c r="A143" s="115">
        <v>140</v>
      </c>
      <c r="B143" s="125" t="s">
        <v>3081</v>
      </c>
      <c r="C143" s="120">
        <v>1</v>
      </c>
      <c r="D143" s="121" t="s">
        <v>581</v>
      </c>
      <c r="E143" s="15">
        <v>2</v>
      </c>
      <c r="F143" s="183">
        <v>4097</v>
      </c>
      <c r="G143" s="184">
        <v>1</v>
      </c>
      <c r="H143" s="183">
        <v>1</v>
      </c>
      <c r="I143" s="185" t="s">
        <v>3364</v>
      </c>
      <c r="J143" s="184">
        <v>31.9959</v>
      </c>
      <c r="K143" s="186">
        <v>2</v>
      </c>
      <c r="L143" s="187">
        <v>63.9918</v>
      </c>
      <c r="M143" s="207" t="s">
        <v>2403</v>
      </c>
      <c r="N143" s="217" t="s">
        <v>2534</v>
      </c>
      <c r="O143" s="217"/>
      <c r="P143" s="267" t="s">
        <v>835</v>
      </c>
      <c r="Q143" s="184" t="s">
        <v>581</v>
      </c>
      <c r="R143" s="183">
        <v>1</v>
      </c>
      <c r="S143" s="268" t="s">
        <v>3327</v>
      </c>
      <c r="T143" s="184">
        <v>30.61</v>
      </c>
      <c r="U143" s="186">
        <v>2</v>
      </c>
      <c r="V143" s="187">
        <v>61.22</v>
      </c>
      <c r="W143" s="273" t="s">
        <v>3909</v>
      </c>
      <c r="X143" s="274" t="s">
        <v>4333</v>
      </c>
      <c r="Y143" s="274"/>
      <c r="Z143" s="267"/>
      <c r="AA143" s="184"/>
      <c r="AB143" s="183"/>
      <c r="AC143" s="268"/>
      <c r="AD143" s="184"/>
      <c r="AE143" s="186"/>
      <c r="AF143" s="187"/>
      <c r="AG143" s="273"/>
      <c r="AH143" s="273"/>
      <c r="AI143" s="274"/>
      <c r="AJ143" s="218">
        <v>150173202</v>
      </c>
      <c r="AK143" s="219" t="s">
        <v>2199</v>
      </c>
      <c r="AL143" s="220">
        <v>1</v>
      </c>
      <c r="AM143" s="185" t="s">
        <v>1899</v>
      </c>
      <c r="AN143" s="214">
        <v>32.2775</v>
      </c>
      <c r="AO143" s="186">
        <v>2</v>
      </c>
      <c r="AP143" s="187">
        <v>64.555</v>
      </c>
      <c r="AQ143" s="215" t="s">
        <v>3909</v>
      </c>
      <c r="AR143" s="280" t="s">
        <v>88</v>
      </c>
      <c r="AS143" s="280"/>
      <c r="AT143" s="183">
        <v>18352</v>
      </c>
      <c r="AU143" s="183" t="s">
        <v>581</v>
      </c>
      <c r="AV143" s="183">
        <v>1</v>
      </c>
      <c r="AW143" s="185" t="s">
        <v>3327</v>
      </c>
      <c r="AX143" s="184">
        <v>36.1</v>
      </c>
      <c r="AY143" s="186">
        <v>2</v>
      </c>
      <c r="AZ143" s="187">
        <v>72.2</v>
      </c>
      <c r="BA143" s="207" t="s">
        <v>3909</v>
      </c>
      <c r="BB143" s="208" t="s">
        <v>3081</v>
      </c>
      <c r="BC143" s="208"/>
    </row>
    <row r="144" spans="1:55" ht="36">
      <c r="A144" s="115">
        <v>141</v>
      </c>
      <c r="B144" s="103" t="s">
        <v>3784</v>
      </c>
      <c r="C144" s="120">
        <v>1</v>
      </c>
      <c r="D144" s="122" t="s">
        <v>581</v>
      </c>
      <c r="E144" s="15">
        <v>50</v>
      </c>
      <c r="F144" s="183">
        <v>44406</v>
      </c>
      <c r="G144" s="184">
        <v>1</v>
      </c>
      <c r="H144" s="183">
        <v>6.666666666666</v>
      </c>
      <c r="I144" s="185" t="s">
        <v>3364</v>
      </c>
      <c r="J144" s="184">
        <v>8.5593</v>
      </c>
      <c r="K144" s="186">
        <f>50/H144</f>
        <v>7.5000000000007505</v>
      </c>
      <c r="L144" s="187">
        <f>J144*K144</f>
        <v>64.19475000000642</v>
      </c>
      <c r="M144" s="207" t="s">
        <v>2493</v>
      </c>
      <c r="N144" s="217" t="s">
        <v>3557</v>
      </c>
      <c r="O144" s="217"/>
      <c r="P144" s="267" t="s">
        <v>836</v>
      </c>
      <c r="Q144" s="184" t="s">
        <v>581</v>
      </c>
      <c r="R144" s="183">
        <v>1</v>
      </c>
      <c r="S144" s="268" t="s">
        <v>3327</v>
      </c>
      <c r="T144" s="184">
        <v>2.27</v>
      </c>
      <c r="U144" s="186">
        <v>50</v>
      </c>
      <c r="V144" s="187">
        <v>113.5</v>
      </c>
      <c r="W144" s="273" t="s">
        <v>4334</v>
      </c>
      <c r="X144" s="274" t="s">
        <v>4335</v>
      </c>
      <c r="Y144" s="274"/>
      <c r="Z144" s="267"/>
      <c r="AA144" s="184"/>
      <c r="AB144" s="183"/>
      <c r="AC144" s="268"/>
      <c r="AD144" s="184"/>
      <c r="AE144" s="186"/>
      <c r="AF144" s="187"/>
      <c r="AG144" s="273"/>
      <c r="AH144" s="273"/>
      <c r="AI144" s="274"/>
      <c r="AJ144" s="218">
        <v>150193203</v>
      </c>
      <c r="AK144" s="219" t="s">
        <v>535</v>
      </c>
      <c r="AL144" s="220">
        <v>1</v>
      </c>
      <c r="AM144" s="185" t="s">
        <v>374</v>
      </c>
      <c r="AN144" s="214">
        <v>1.521</v>
      </c>
      <c r="AO144" s="186">
        <v>50</v>
      </c>
      <c r="AP144" s="187">
        <v>76.05</v>
      </c>
      <c r="AQ144" s="215" t="s">
        <v>89</v>
      </c>
      <c r="AR144" s="280" t="s">
        <v>90</v>
      </c>
      <c r="AS144" s="280"/>
      <c r="AT144" s="183">
        <v>38386</v>
      </c>
      <c r="AU144" s="183" t="s">
        <v>581</v>
      </c>
      <c r="AV144" s="183">
        <v>1</v>
      </c>
      <c r="AW144" s="185" t="s">
        <v>3327</v>
      </c>
      <c r="AX144" s="184">
        <v>1.1495</v>
      </c>
      <c r="AY144" s="186">
        <v>50</v>
      </c>
      <c r="AZ144" s="187">
        <v>57.475</v>
      </c>
      <c r="BA144" s="207" t="s">
        <v>4334</v>
      </c>
      <c r="BB144" s="208" t="s">
        <v>912</v>
      </c>
      <c r="BC144" s="208"/>
    </row>
    <row r="145" spans="1:55" ht="25.5">
      <c r="A145" s="134">
        <v>142</v>
      </c>
      <c r="B145" s="134" t="s">
        <v>3785</v>
      </c>
      <c r="C145" s="264">
        <v>4</v>
      </c>
      <c r="D145" s="265" t="s">
        <v>617</v>
      </c>
      <c r="E145" s="133">
        <v>20</v>
      </c>
      <c r="F145" s="210"/>
      <c r="G145" s="210"/>
      <c r="H145" s="210"/>
      <c r="I145" s="210"/>
      <c r="J145" s="210"/>
      <c r="K145" s="210"/>
      <c r="L145" s="210"/>
      <c r="M145" s="210"/>
      <c r="N145" s="210"/>
      <c r="O145" s="210"/>
      <c r="P145" s="210"/>
      <c r="Q145" s="210"/>
      <c r="R145" s="210"/>
      <c r="S145" s="210"/>
      <c r="T145" s="210"/>
      <c r="U145" s="210"/>
      <c r="V145" s="210"/>
      <c r="W145" s="210"/>
      <c r="X145" s="210"/>
      <c r="Y145" s="210"/>
      <c r="Z145" s="210"/>
      <c r="AA145" s="210"/>
      <c r="AB145" s="210"/>
      <c r="AC145" s="210"/>
      <c r="AD145" s="210"/>
      <c r="AE145" s="210"/>
      <c r="AF145" s="210"/>
      <c r="AG145" s="210"/>
      <c r="AH145" s="210"/>
      <c r="AI145" s="210"/>
      <c r="AJ145" s="210"/>
      <c r="AK145" s="210"/>
      <c r="AL145" s="210"/>
      <c r="AM145" s="210"/>
      <c r="AN145" s="210"/>
      <c r="AO145" s="210"/>
      <c r="AP145" s="210"/>
      <c r="AQ145" s="210"/>
      <c r="AR145" s="210"/>
      <c r="AS145" s="210"/>
      <c r="AT145" s="210"/>
      <c r="AU145" s="210"/>
      <c r="AV145" s="210"/>
      <c r="AW145" s="210"/>
      <c r="AX145" s="210"/>
      <c r="AY145" s="210"/>
      <c r="AZ145" s="210"/>
      <c r="BA145" s="210"/>
      <c r="BB145" s="210"/>
      <c r="BC145" s="210"/>
    </row>
    <row r="146" spans="1:55" ht="12.75" customHeight="1">
      <c r="A146" s="134">
        <v>143</v>
      </c>
      <c r="B146" s="134" t="s">
        <v>3786</v>
      </c>
      <c r="C146" s="264">
        <v>4</v>
      </c>
      <c r="D146" s="265" t="s">
        <v>617</v>
      </c>
      <c r="E146" s="133">
        <v>20</v>
      </c>
      <c r="F146" s="210"/>
      <c r="G146" s="210"/>
      <c r="H146" s="210"/>
      <c r="I146" s="210"/>
      <c r="J146" s="210"/>
      <c r="K146" s="210"/>
      <c r="L146" s="210"/>
      <c r="M146" s="210"/>
      <c r="N146" s="210"/>
      <c r="O146" s="210"/>
      <c r="P146" s="210"/>
      <c r="Q146" s="210"/>
      <c r="R146" s="210"/>
      <c r="S146" s="210"/>
      <c r="T146" s="210"/>
      <c r="U146" s="210"/>
      <c r="V146" s="210"/>
      <c r="W146" s="210"/>
      <c r="X146" s="210"/>
      <c r="Y146" s="210"/>
      <c r="Z146" s="210"/>
      <c r="AA146" s="210"/>
      <c r="AB146" s="210"/>
      <c r="AC146" s="210"/>
      <c r="AD146" s="210"/>
      <c r="AE146" s="210"/>
      <c r="AF146" s="210"/>
      <c r="AG146" s="210"/>
      <c r="AH146" s="210"/>
      <c r="AI146" s="210"/>
      <c r="AJ146" s="210"/>
      <c r="AK146" s="210"/>
      <c r="AL146" s="210"/>
      <c r="AM146" s="210"/>
      <c r="AN146" s="210"/>
      <c r="AO146" s="210"/>
      <c r="AP146" s="210"/>
      <c r="AQ146" s="210"/>
      <c r="AR146" s="210"/>
      <c r="AS146" s="210"/>
      <c r="AT146" s="210"/>
      <c r="AU146" s="210"/>
      <c r="AV146" s="210"/>
      <c r="AW146" s="210"/>
      <c r="AX146" s="210"/>
      <c r="AY146" s="210"/>
      <c r="AZ146" s="210"/>
      <c r="BA146" s="210"/>
      <c r="BB146" s="210"/>
      <c r="BC146" s="210"/>
    </row>
    <row r="147" spans="1:55" ht="25.5">
      <c r="A147" s="115">
        <v>144</v>
      </c>
      <c r="B147" s="103" t="s">
        <v>1606</v>
      </c>
      <c r="C147" s="120">
        <v>4</v>
      </c>
      <c r="D147" s="120" t="s">
        <v>617</v>
      </c>
      <c r="E147" s="15">
        <v>60</v>
      </c>
      <c r="F147" s="183">
        <v>24185</v>
      </c>
      <c r="G147" s="184">
        <v>1</v>
      </c>
      <c r="H147" s="183">
        <v>1</v>
      </c>
      <c r="I147" s="185" t="s">
        <v>3133</v>
      </c>
      <c r="J147" s="184">
        <v>6.7434</v>
      </c>
      <c r="K147" s="186">
        <v>60</v>
      </c>
      <c r="L147" s="187">
        <v>404.60400000000004</v>
      </c>
      <c r="M147" s="207" t="s">
        <v>2512</v>
      </c>
      <c r="N147" s="217" t="s">
        <v>2535</v>
      </c>
      <c r="O147" s="217"/>
      <c r="P147" s="267" t="s">
        <v>1796</v>
      </c>
      <c r="Q147" s="184" t="s">
        <v>617</v>
      </c>
      <c r="R147" s="183">
        <v>1</v>
      </c>
      <c r="S147" s="268" t="s">
        <v>3156</v>
      </c>
      <c r="T147" s="184">
        <v>5.5</v>
      </c>
      <c r="U147" s="186">
        <v>60</v>
      </c>
      <c r="V147" s="187">
        <v>330</v>
      </c>
      <c r="W147" s="273" t="s">
        <v>3913</v>
      </c>
      <c r="X147" s="274" t="s">
        <v>1797</v>
      </c>
      <c r="Y147" s="274"/>
      <c r="Z147" s="267"/>
      <c r="AA147" s="184"/>
      <c r="AB147" s="183"/>
      <c r="AC147" s="268"/>
      <c r="AD147" s="184"/>
      <c r="AE147" s="186"/>
      <c r="AF147" s="187"/>
      <c r="AG147" s="273"/>
      <c r="AH147" s="273"/>
      <c r="AI147" s="274"/>
      <c r="AJ147" s="218">
        <v>150185413</v>
      </c>
      <c r="AK147" s="219" t="s">
        <v>535</v>
      </c>
      <c r="AL147" s="220">
        <v>1</v>
      </c>
      <c r="AM147" s="185" t="s">
        <v>1286</v>
      </c>
      <c r="AN147" s="214">
        <v>5.4975</v>
      </c>
      <c r="AO147" s="186">
        <v>60</v>
      </c>
      <c r="AP147" s="187">
        <v>329.85</v>
      </c>
      <c r="AQ147" s="215" t="s">
        <v>44</v>
      </c>
      <c r="AR147" s="280" t="s">
        <v>91</v>
      </c>
      <c r="AS147" s="280"/>
      <c r="AT147" s="183">
        <v>68774</v>
      </c>
      <c r="AU147" s="183" t="s">
        <v>617</v>
      </c>
      <c r="AV147" s="183">
        <v>1</v>
      </c>
      <c r="AW147" s="185" t="s">
        <v>3156</v>
      </c>
      <c r="AX147" s="184">
        <v>4.976</v>
      </c>
      <c r="AY147" s="186">
        <v>60</v>
      </c>
      <c r="AZ147" s="187">
        <v>298.56</v>
      </c>
      <c r="BA147" s="207" t="s">
        <v>2744</v>
      </c>
      <c r="BB147" s="208" t="s">
        <v>913</v>
      </c>
      <c r="BC147" s="208"/>
    </row>
    <row r="148" spans="1:55" ht="25.5" customHeight="1">
      <c r="A148" s="115">
        <v>145</v>
      </c>
      <c r="B148" s="125" t="s">
        <v>1607</v>
      </c>
      <c r="C148" s="120">
        <v>4</v>
      </c>
      <c r="D148" s="120" t="s">
        <v>617</v>
      </c>
      <c r="E148" s="15">
        <v>20</v>
      </c>
      <c r="F148" s="183">
        <v>24017</v>
      </c>
      <c r="G148" s="184">
        <v>1</v>
      </c>
      <c r="H148" s="183">
        <v>1</v>
      </c>
      <c r="I148" s="185" t="s">
        <v>3133</v>
      </c>
      <c r="J148" s="184">
        <v>6.7434</v>
      </c>
      <c r="K148" s="186">
        <v>20</v>
      </c>
      <c r="L148" s="187">
        <v>134.868</v>
      </c>
      <c r="M148" s="207" t="s">
        <v>2512</v>
      </c>
      <c r="N148" s="217" t="s">
        <v>2536</v>
      </c>
      <c r="O148" s="217"/>
      <c r="P148" s="267" t="s">
        <v>1798</v>
      </c>
      <c r="Q148" s="184" t="s">
        <v>617</v>
      </c>
      <c r="R148" s="183">
        <v>1</v>
      </c>
      <c r="S148" s="268" t="s">
        <v>3156</v>
      </c>
      <c r="T148" s="184">
        <v>5.5</v>
      </c>
      <c r="U148" s="186">
        <v>20</v>
      </c>
      <c r="V148" s="187">
        <v>110</v>
      </c>
      <c r="W148" s="273" t="s">
        <v>3913</v>
      </c>
      <c r="X148" s="274" t="s">
        <v>1797</v>
      </c>
      <c r="Y148" s="274"/>
      <c r="Z148" s="267"/>
      <c r="AA148" s="184"/>
      <c r="AB148" s="183"/>
      <c r="AC148" s="268"/>
      <c r="AD148" s="184"/>
      <c r="AE148" s="186"/>
      <c r="AF148" s="187"/>
      <c r="AG148" s="273"/>
      <c r="AH148" s="273"/>
      <c r="AI148" s="274"/>
      <c r="AJ148" s="218">
        <v>150157738</v>
      </c>
      <c r="AK148" s="219" t="s">
        <v>535</v>
      </c>
      <c r="AL148" s="220">
        <v>1</v>
      </c>
      <c r="AM148" s="185" t="s">
        <v>1286</v>
      </c>
      <c r="AN148" s="214">
        <v>5.5465</v>
      </c>
      <c r="AO148" s="186">
        <v>20</v>
      </c>
      <c r="AP148" s="187">
        <v>110.93</v>
      </c>
      <c r="AQ148" s="215" t="s">
        <v>44</v>
      </c>
      <c r="AR148" s="280" t="s">
        <v>92</v>
      </c>
      <c r="AS148" s="280"/>
      <c r="AT148" s="183">
        <v>52916</v>
      </c>
      <c r="AU148" s="183" t="s">
        <v>617</v>
      </c>
      <c r="AV148" s="183">
        <v>1</v>
      </c>
      <c r="AW148" s="185" t="s">
        <v>3156</v>
      </c>
      <c r="AX148" s="184">
        <v>4.976</v>
      </c>
      <c r="AY148" s="186">
        <v>20</v>
      </c>
      <c r="AZ148" s="187">
        <v>99.52</v>
      </c>
      <c r="BA148" s="207" t="s">
        <v>2744</v>
      </c>
      <c r="BB148" s="208" t="s">
        <v>914</v>
      </c>
      <c r="BC148" s="208"/>
    </row>
    <row r="149" spans="1:55" ht="25.5">
      <c r="A149" s="115">
        <v>146</v>
      </c>
      <c r="B149" s="125" t="s">
        <v>1608</v>
      </c>
      <c r="C149" s="120">
        <v>4</v>
      </c>
      <c r="D149" s="120" t="s">
        <v>617</v>
      </c>
      <c r="E149" s="15">
        <v>20</v>
      </c>
      <c r="F149" s="183">
        <v>24072</v>
      </c>
      <c r="G149" s="184">
        <v>1</v>
      </c>
      <c r="H149" s="183">
        <v>1</v>
      </c>
      <c r="I149" s="185" t="s">
        <v>3133</v>
      </c>
      <c r="J149" s="184">
        <v>6.736</v>
      </c>
      <c r="K149" s="186">
        <v>20</v>
      </c>
      <c r="L149" s="187">
        <v>134.72</v>
      </c>
      <c r="M149" s="207" t="s">
        <v>2512</v>
      </c>
      <c r="N149" s="217" t="s">
        <v>3558</v>
      </c>
      <c r="O149" s="217"/>
      <c r="P149" s="267" t="s">
        <v>1799</v>
      </c>
      <c r="Q149" s="184" t="s">
        <v>617</v>
      </c>
      <c r="R149" s="183">
        <v>1</v>
      </c>
      <c r="S149" s="268" t="s">
        <v>3156</v>
      </c>
      <c r="T149" s="184">
        <v>6.1</v>
      </c>
      <c r="U149" s="186">
        <v>20</v>
      </c>
      <c r="V149" s="187">
        <v>122</v>
      </c>
      <c r="W149" s="273" t="s">
        <v>3913</v>
      </c>
      <c r="X149" s="274" t="s">
        <v>1797</v>
      </c>
      <c r="Y149" s="274"/>
      <c r="Z149" s="267"/>
      <c r="AA149" s="184"/>
      <c r="AB149" s="183"/>
      <c r="AC149" s="268"/>
      <c r="AD149" s="184"/>
      <c r="AE149" s="186"/>
      <c r="AF149" s="187"/>
      <c r="AG149" s="273"/>
      <c r="AH149" s="273"/>
      <c r="AI149" s="274"/>
      <c r="AJ149" s="218">
        <v>150186460</v>
      </c>
      <c r="AK149" s="219" t="s">
        <v>535</v>
      </c>
      <c r="AL149" s="220">
        <v>1.49993</v>
      </c>
      <c r="AM149" s="185" t="s">
        <v>1286</v>
      </c>
      <c r="AN149" s="214">
        <v>8.148</v>
      </c>
      <c r="AO149" s="186">
        <v>13.333955584593948</v>
      </c>
      <c r="AP149" s="187">
        <v>108.64507010327148</v>
      </c>
      <c r="AQ149" s="215" t="s">
        <v>28</v>
      </c>
      <c r="AR149" s="280" t="s">
        <v>93</v>
      </c>
      <c r="AS149" s="280"/>
      <c r="AT149" s="183">
        <v>71172</v>
      </c>
      <c r="AU149" s="183" t="s">
        <v>617</v>
      </c>
      <c r="AV149" s="183">
        <v>1</v>
      </c>
      <c r="AW149" s="185" t="s">
        <v>3156</v>
      </c>
      <c r="AX149" s="184">
        <v>4.792</v>
      </c>
      <c r="AY149" s="186">
        <v>20</v>
      </c>
      <c r="AZ149" s="187">
        <v>95.84</v>
      </c>
      <c r="BA149" s="207" t="s">
        <v>2744</v>
      </c>
      <c r="BB149" s="208" t="s">
        <v>915</v>
      </c>
      <c r="BC149" s="208"/>
    </row>
    <row r="150" spans="1:55" ht="25.5" customHeight="1">
      <c r="A150" s="115">
        <v>147</v>
      </c>
      <c r="B150" s="103" t="s">
        <v>1609</v>
      </c>
      <c r="C150" s="120">
        <v>4</v>
      </c>
      <c r="D150" s="120" t="s">
        <v>617</v>
      </c>
      <c r="E150" s="15">
        <v>60</v>
      </c>
      <c r="F150" s="183">
        <v>24278</v>
      </c>
      <c r="G150" s="184">
        <v>1</v>
      </c>
      <c r="H150" s="183">
        <v>1</v>
      </c>
      <c r="I150" s="185" t="s">
        <v>3133</v>
      </c>
      <c r="J150" s="184">
        <v>6.7434</v>
      </c>
      <c r="K150" s="186">
        <v>60</v>
      </c>
      <c r="L150" s="187">
        <v>404.60400000000004</v>
      </c>
      <c r="M150" s="207" t="s">
        <v>2512</v>
      </c>
      <c r="N150" s="217" t="s">
        <v>2537</v>
      </c>
      <c r="O150" s="217"/>
      <c r="P150" s="267" t="s">
        <v>1800</v>
      </c>
      <c r="Q150" s="184" t="s">
        <v>617</v>
      </c>
      <c r="R150" s="183">
        <v>1</v>
      </c>
      <c r="S150" s="268" t="s">
        <v>3156</v>
      </c>
      <c r="T150" s="184">
        <v>6.1</v>
      </c>
      <c r="U150" s="186">
        <v>60</v>
      </c>
      <c r="V150" s="187">
        <v>366</v>
      </c>
      <c r="W150" s="273" t="s">
        <v>3913</v>
      </c>
      <c r="X150" s="274" t="s">
        <v>1797</v>
      </c>
      <c r="Y150" s="274"/>
      <c r="Z150" s="267"/>
      <c r="AA150" s="184"/>
      <c r="AB150" s="183"/>
      <c r="AC150" s="268"/>
      <c r="AD150" s="184"/>
      <c r="AE150" s="186"/>
      <c r="AF150" s="187"/>
      <c r="AG150" s="273"/>
      <c r="AH150" s="273"/>
      <c r="AI150" s="274"/>
      <c r="AJ150" s="218">
        <v>150178271</v>
      </c>
      <c r="AK150" s="219" t="s">
        <v>535</v>
      </c>
      <c r="AL150" s="220">
        <v>1.49993</v>
      </c>
      <c r="AM150" s="185" t="s">
        <v>1286</v>
      </c>
      <c r="AN150" s="214">
        <v>8.1417</v>
      </c>
      <c r="AO150" s="186">
        <v>40.00186675378184</v>
      </c>
      <c r="AP150" s="187">
        <v>325.6831985492656</v>
      </c>
      <c r="AQ150" s="215" t="s">
        <v>28</v>
      </c>
      <c r="AR150" s="280" t="s">
        <v>94</v>
      </c>
      <c r="AS150" s="280"/>
      <c r="AT150" s="183">
        <v>54703</v>
      </c>
      <c r="AU150" s="183" t="s">
        <v>617</v>
      </c>
      <c r="AV150" s="183">
        <v>1</v>
      </c>
      <c r="AW150" s="185" t="s">
        <v>3156</v>
      </c>
      <c r="AX150" s="184">
        <v>4.792</v>
      </c>
      <c r="AY150" s="186">
        <v>60</v>
      </c>
      <c r="AZ150" s="187">
        <v>287.52</v>
      </c>
      <c r="BA150" s="207" t="s">
        <v>2744</v>
      </c>
      <c r="BB150" s="208" t="s">
        <v>916</v>
      </c>
      <c r="BC150" s="208"/>
    </row>
    <row r="151" spans="1:55" ht="24">
      <c r="A151" s="115">
        <v>148</v>
      </c>
      <c r="B151" s="125" t="s">
        <v>625</v>
      </c>
      <c r="C151" s="120">
        <v>100</v>
      </c>
      <c r="D151" s="120" t="s">
        <v>617</v>
      </c>
      <c r="E151" s="15">
        <v>80</v>
      </c>
      <c r="F151" s="183">
        <v>60074</v>
      </c>
      <c r="G151" s="184">
        <v>1</v>
      </c>
      <c r="H151" s="183">
        <v>1</v>
      </c>
      <c r="I151" s="185" t="s">
        <v>3133</v>
      </c>
      <c r="J151" s="184">
        <v>1.596</v>
      </c>
      <c r="K151" s="186">
        <v>80</v>
      </c>
      <c r="L151" s="187">
        <v>127.68</v>
      </c>
      <c r="M151" s="207" t="s">
        <v>2538</v>
      </c>
      <c r="N151" s="217" t="s">
        <v>2539</v>
      </c>
      <c r="O151" s="217"/>
      <c r="P151" s="267">
        <v>7332</v>
      </c>
      <c r="Q151" s="184" t="s">
        <v>617</v>
      </c>
      <c r="R151" s="183">
        <v>5</v>
      </c>
      <c r="S151" s="268" t="s">
        <v>3156</v>
      </c>
      <c r="T151" s="184">
        <v>6.11</v>
      </c>
      <c r="U151" s="186">
        <v>16</v>
      </c>
      <c r="V151" s="187">
        <v>97.76</v>
      </c>
      <c r="W151" s="273" t="s">
        <v>3906</v>
      </c>
      <c r="X151" s="274" t="s">
        <v>4336</v>
      </c>
      <c r="Y151" s="274"/>
      <c r="Z151" s="267"/>
      <c r="AA151" s="184"/>
      <c r="AB151" s="183"/>
      <c r="AC151" s="268"/>
      <c r="AD151" s="184"/>
      <c r="AE151" s="186"/>
      <c r="AF151" s="187"/>
      <c r="AG151" s="273"/>
      <c r="AH151" s="273"/>
      <c r="AI151" s="274"/>
      <c r="AJ151" s="218">
        <v>111401151</v>
      </c>
      <c r="AK151" s="219" t="s">
        <v>536</v>
      </c>
      <c r="AL151" s="220">
        <v>1</v>
      </c>
      <c r="AM151" s="185" t="s">
        <v>1289</v>
      </c>
      <c r="AN151" s="214">
        <v>1.7808</v>
      </c>
      <c r="AO151" s="186">
        <v>80</v>
      </c>
      <c r="AP151" s="187">
        <v>142.464</v>
      </c>
      <c r="AQ151" s="215" t="s">
        <v>1929</v>
      </c>
      <c r="AR151" s="280" t="s">
        <v>1935</v>
      </c>
      <c r="AS151" s="280"/>
      <c r="AT151" s="183">
        <v>70575</v>
      </c>
      <c r="AU151" s="183" t="s">
        <v>617</v>
      </c>
      <c r="AV151" s="183">
        <v>1</v>
      </c>
      <c r="AW151" s="185" t="s">
        <v>3156</v>
      </c>
      <c r="AX151" s="184">
        <v>1.3359999999999999</v>
      </c>
      <c r="AY151" s="186">
        <v>80</v>
      </c>
      <c r="AZ151" s="187">
        <v>106.88</v>
      </c>
      <c r="BA151" s="207" t="s">
        <v>917</v>
      </c>
      <c r="BB151" s="208" t="s">
        <v>625</v>
      </c>
      <c r="BC151" s="208"/>
    </row>
    <row r="152" spans="1:55" ht="25.5" customHeight="1">
      <c r="A152" s="115">
        <v>149</v>
      </c>
      <c r="B152" s="125" t="s">
        <v>627</v>
      </c>
      <c r="C152" s="120">
        <v>10</v>
      </c>
      <c r="D152" s="120" t="s">
        <v>617</v>
      </c>
      <c r="E152" s="15">
        <v>130</v>
      </c>
      <c r="F152" s="183">
        <v>24003</v>
      </c>
      <c r="G152" s="184">
        <v>1</v>
      </c>
      <c r="H152" s="183">
        <v>1</v>
      </c>
      <c r="I152" s="185" t="s">
        <v>3133</v>
      </c>
      <c r="J152" s="184">
        <v>8.4828</v>
      </c>
      <c r="K152" s="186">
        <v>130</v>
      </c>
      <c r="L152" s="187">
        <v>1102.764</v>
      </c>
      <c r="M152" s="207" t="s">
        <v>2540</v>
      </c>
      <c r="N152" s="217" t="s">
        <v>2541</v>
      </c>
      <c r="O152" s="217"/>
      <c r="P152" s="267" t="s">
        <v>1801</v>
      </c>
      <c r="Q152" s="184" t="s">
        <v>617</v>
      </c>
      <c r="R152" s="183">
        <v>1</v>
      </c>
      <c r="S152" s="268" t="s">
        <v>3156</v>
      </c>
      <c r="T152" s="184">
        <v>8.1</v>
      </c>
      <c r="U152" s="186">
        <v>130</v>
      </c>
      <c r="V152" s="187">
        <v>1053</v>
      </c>
      <c r="W152" s="273" t="s">
        <v>3900</v>
      </c>
      <c r="X152" s="274" t="s">
        <v>4337</v>
      </c>
      <c r="Y152" s="274"/>
      <c r="Z152" s="267"/>
      <c r="AA152" s="184"/>
      <c r="AB152" s="183"/>
      <c r="AC152" s="268"/>
      <c r="AD152" s="184"/>
      <c r="AE152" s="186"/>
      <c r="AF152" s="187"/>
      <c r="AG152" s="273"/>
      <c r="AH152" s="273"/>
      <c r="AI152" s="274"/>
      <c r="AJ152" s="218">
        <v>250108317</v>
      </c>
      <c r="AK152" s="219" t="s">
        <v>536</v>
      </c>
      <c r="AL152" s="220">
        <v>1</v>
      </c>
      <c r="AM152" s="185" t="s">
        <v>1289</v>
      </c>
      <c r="AN152" s="214">
        <v>8.3671</v>
      </c>
      <c r="AO152" s="186">
        <v>130</v>
      </c>
      <c r="AP152" s="187">
        <v>1087.7230000000002</v>
      </c>
      <c r="AQ152" s="215" t="s">
        <v>95</v>
      </c>
      <c r="AR152" s="280" t="s">
        <v>96</v>
      </c>
      <c r="AS152" s="280"/>
      <c r="AT152" s="183">
        <v>10577</v>
      </c>
      <c r="AU152" s="183" t="s">
        <v>617</v>
      </c>
      <c r="AV152" s="183">
        <v>1</v>
      </c>
      <c r="AW152" s="185" t="s">
        <v>3156</v>
      </c>
      <c r="AX152" s="184">
        <v>9.158000000000001</v>
      </c>
      <c r="AY152" s="186">
        <v>130</v>
      </c>
      <c r="AZ152" s="187">
        <v>1190.54</v>
      </c>
      <c r="BA152" s="207" t="s">
        <v>3900</v>
      </c>
      <c r="BB152" s="208" t="s">
        <v>627</v>
      </c>
      <c r="BC152" s="208"/>
    </row>
    <row r="153" spans="1:55" ht="25.5">
      <c r="A153" s="115">
        <v>150</v>
      </c>
      <c r="B153" s="103" t="s">
        <v>3787</v>
      </c>
      <c r="C153" s="120">
        <v>1000</v>
      </c>
      <c r="D153" s="120" t="s">
        <v>617</v>
      </c>
      <c r="E153" s="15">
        <v>20</v>
      </c>
      <c r="F153" s="183">
        <v>46437</v>
      </c>
      <c r="G153" s="184">
        <v>1</v>
      </c>
      <c r="H153" s="183">
        <v>1</v>
      </c>
      <c r="I153" s="185" t="s">
        <v>3133</v>
      </c>
      <c r="J153" s="184">
        <v>4.408</v>
      </c>
      <c r="K153" s="186">
        <v>20</v>
      </c>
      <c r="L153" s="187">
        <v>88.16</v>
      </c>
      <c r="M153" s="207" t="s">
        <v>2493</v>
      </c>
      <c r="N153" s="217" t="s">
        <v>2542</v>
      </c>
      <c r="O153" s="217"/>
      <c r="P153" s="267" t="s">
        <v>837</v>
      </c>
      <c r="Q153" s="184" t="s">
        <v>617</v>
      </c>
      <c r="R153" s="183">
        <v>1</v>
      </c>
      <c r="S153" s="268" t="s">
        <v>3156</v>
      </c>
      <c r="T153" s="184">
        <v>9.98</v>
      </c>
      <c r="U153" s="186">
        <v>20</v>
      </c>
      <c r="V153" s="187">
        <v>199.6</v>
      </c>
      <c r="W153" s="273" t="s">
        <v>3957</v>
      </c>
      <c r="X153" s="274" t="s">
        <v>4338</v>
      </c>
      <c r="Y153" s="274"/>
      <c r="Z153" s="267"/>
      <c r="AA153" s="184"/>
      <c r="AB153" s="183"/>
      <c r="AC153" s="268"/>
      <c r="AD153" s="184"/>
      <c r="AE153" s="186"/>
      <c r="AF153" s="187"/>
      <c r="AG153" s="273"/>
      <c r="AH153" s="273"/>
      <c r="AI153" s="274"/>
      <c r="AJ153" s="218">
        <v>150194633</v>
      </c>
      <c r="AK153" s="219" t="s">
        <v>2199</v>
      </c>
      <c r="AL153" s="220">
        <v>1</v>
      </c>
      <c r="AM153" s="185" t="s">
        <v>1300</v>
      </c>
      <c r="AN153" s="214">
        <v>7.3616</v>
      </c>
      <c r="AO153" s="186">
        <v>20</v>
      </c>
      <c r="AP153" s="187">
        <v>147.232</v>
      </c>
      <c r="AQ153" s="215" t="s">
        <v>3957</v>
      </c>
      <c r="AR153" s="280" t="s">
        <v>97</v>
      </c>
      <c r="AS153" s="280"/>
      <c r="AT153" s="183">
        <v>85937</v>
      </c>
      <c r="AU153" s="183" t="s">
        <v>617</v>
      </c>
      <c r="AV153" s="183">
        <v>1</v>
      </c>
      <c r="AW153" s="185" t="s">
        <v>3156</v>
      </c>
      <c r="AX153" s="184">
        <v>11.9085</v>
      </c>
      <c r="AY153" s="186">
        <v>20</v>
      </c>
      <c r="AZ153" s="187">
        <v>238.17</v>
      </c>
      <c r="BA153" s="207" t="s">
        <v>3957</v>
      </c>
      <c r="BB153" s="208" t="s">
        <v>2857</v>
      </c>
      <c r="BC153" s="208"/>
    </row>
    <row r="154" spans="1:55" ht="25.5" customHeight="1">
      <c r="A154" s="115">
        <v>151</v>
      </c>
      <c r="B154" s="103" t="s">
        <v>3788</v>
      </c>
      <c r="C154" s="120">
        <v>1000</v>
      </c>
      <c r="D154" s="120" t="s">
        <v>617</v>
      </c>
      <c r="E154" s="15">
        <v>10</v>
      </c>
      <c r="F154" s="183">
        <v>46438</v>
      </c>
      <c r="G154" s="184">
        <v>1</v>
      </c>
      <c r="H154" s="183">
        <v>1</v>
      </c>
      <c r="I154" s="185" t="s">
        <v>3133</v>
      </c>
      <c r="J154" s="184">
        <v>4.408</v>
      </c>
      <c r="K154" s="186">
        <v>10</v>
      </c>
      <c r="L154" s="187">
        <v>44.08</v>
      </c>
      <c r="M154" s="207" t="s">
        <v>2493</v>
      </c>
      <c r="N154" s="217" t="s">
        <v>2543</v>
      </c>
      <c r="O154" s="217"/>
      <c r="P154" s="267" t="s">
        <v>838</v>
      </c>
      <c r="Q154" s="184" t="s">
        <v>617</v>
      </c>
      <c r="R154" s="183">
        <v>1</v>
      </c>
      <c r="S154" s="268" t="s">
        <v>3156</v>
      </c>
      <c r="T154" s="184">
        <v>12.37</v>
      </c>
      <c r="U154" s="186">
        <v>10</v>
      </c>
      <c r="V154" s="187">
        <v>123.7</v>
      </c>
      <c r="W154" s="273" t="s">
        <v>3957</v>
      </c>
      <c r="X154" s="274" t="s">
        <v>4339</v>
      </c>
      <c r="Y154" s="274"/>
      <c r="Z154" s="267"/>
      <c r="AA154" s="184"/>
      <c r="AB154" s="183"/>
      <c r="AC154" s="268"/>
      <c r="AD154" s="184"/>
      <c r="AE154" s="186"/>
      <c r="AF154" s="187"/>
      <c r="AG154" s="273"/>
      <c r="AH154" s="273"/>
      <c r="AI154" s="274"/>
      <c r="AJ154" s="218">
        <v>150194641</v>
      </c>
      <c r="AK154" s="219" t="s">
        <v>2199</v>
      </c>
      <c r="AL154" s="220">
        <v>1</v>
      </c>
      <c r="AM154" s="185" t="s">
        <v>1300</v>
      </c>
      <c r="AN154" s="214">
        <v>7.3384</v>
      </c>
      <c r="AO154" s="186">
        <v>10</v>
      </c>
      <c r="AP154" s="187">
        <v>73.384</v>
      </c>
      <c r="AQ154" s="215" t="s">
        <v>3957</v>
      </c>
      <c r="AR154" s="280" t="s">
        <v>98</v>
      </c>
      <c r="AS154" s="280"/>
      <c r="AT154" s="183">
        <v>82490</v>
      </c>
      <c r="AU154" s="183" t="s">
        <v>617</v>
      </c>
      <c r="AV154" s="183">
        <v>1</v>
      </c>
      <c r="AW154" s="185" t="s">
        <v>3156</v>
      </c>
      <c r="AX154" s="184">
        <v>14.28</v>
      </c>
      <c r="AY154" s="186">
        <v>10</v>
      </c>
      <c r="AZ154" s="187">
        <v>142.8</v>
      </c>
      <c r="BA154" s="207" t="s">
        <v>3957</v>
      </c>
      <c r="BB154" s="208" t="s">
        <v>2858</v>
      </c>
      <c r="BC154" s="208"/>
    </row>
    <row r="155" spans="1:55" ht="25.5">
      <c r="A155" s="115">
        <v>152</v>
      </c>
      <c r="B155" s="103" t="s">
        <v>3789</v>
      </c>
      <c r="C155" s="120">
        <v>1000</v>
      </c>
      <c r="D155" s="120" t="s">
        <v>617</v>
      </c>
      <c r="E155" s="15">
        <v>40</v>
      </c>
      <c r="F155" s="183">
        <v>46441</v>
      </c>
      <c r="G155" s="184">
        <v>1</v>
      </c>
      <c r="H155" s="183">
        <v>1</v>
      </c>
      <c r="I155" s="185" t="s">
        <v>3133</v>
      </c>
      <c r="J155" s="184">
        <v>4.408</v>
      </c>
      <c r="K155" s="186">
        <v>40</v>
      </c>
      <c r="L155" s="187">
        <v>176.32</v>
      </c>
      <c r="M155" s="207" t="s">
        <v>2493</v>
      </c>
      <c r="N155" s="217" t="s">
        <v>2544</v>
      </c>
      <c r="O155" s="217"/>
      <c r="P155" s="267" t="s">
        <v>839</v>
      </c>
      <c r="Q155" s="184" t="s">
        <v>617</v>
      </c>
      <c r="R155" s="183">
        <v>1</v>
      </c>
      <c r="S155" s="268" t="s">
        <v>3156</v>
      </c>
      <c r="T155" s="184">
        <v>8.31</v>
      </c>
      <c r="U155" s="186">
        <v>40</v>
      </c>
      <c r="V155" s="187">
        <v>332.4</v>
      </c>
      <c r="W155" s="273" t="s">
        <v>3957</v>
      </c>
      <c r="X155" s="274" t="s">
        <v>4340</v>
      </c>
      <c r="Y155" s="274"/>
      <c r="Z155" s="267"/>
      <c r="AA155" s="184"/>
      <c r="AB155" s="183"/>
      <c r="AC155" s="268"/>
      <c r="AD155" s="184"/>
      <c r="AE155" s="186"/>
      <c r="AF155" s="187"/>
      <c r="AG155" s="273"/>
      <c r="AH155" s="273"/>
      <c r="AI155" s="274"/>
      <c r="AJ155" s="218">
        <v>150194625</v>
      </c>
      <c r="AK155" s="219" t="s">
        <v>2199</v>
      </c>
      <c r="AL155" s="220">
        <v>1</v>
      </c>
      <c r="AM155" s="185" t="s">
        <v>1300</v>
      </c>
      <c r="AN155" s="214">
        <v>7.3616</v>
      </c>
      <c r="AO155" s="186">
        <v>40</v>
      </c>
      <c r="AP155" s="187">
        <v>294.464</v>
      </c>
      <c r="AQ155" s="215" t="s">
        <v>3957</v>
      </c>
      <c r="AR155" s="280" t="s">
        <v>99</v>
      </c>
      <c r="AS155" s="280"/>
      <c r="AT155" s="183">
        <v>89608</v>
      </c>
      <c r="AU155" s="183" t="s">
        <v>617</v>
      </c>
      <c r="AV155" s="183">
        <v>1</v>
      </c>
      <c r="AW155" s="185" t="s">
        <v>3156</v>
      </c>
      <c r="AX155" s="184">
        <v>9.876999999999999</v>
      </c>
      <c r="AY155" s="186">
        <v>40</v>
      </c>
      <c r="AZ155" s="187">
        <v>395.08</v>
      </c>
      <c r="BA155" s="207" t="s">
        <v>3957</v>
      </c>
      <c r="BB155" s="208" t="s">
        <v>2859</v>
      </c>
      <c r="BC155" s="208"/>
    </row>
    <row r="156" spans="1:55" ht="36">
      <c r="A156" s="115">
        <v>153</v>
      </c>
      <c r="B156" s="103" t="s">
        <v>4324</v>
      </c>
      <c r="C156" s="120">
        <v>1</v>
      </c>
      <c r="D156" s="120" t="s">
        <v>613</v>
      </c>
      <c r="E156" s="15">
        <v>30</v>
      </c>
      <c r="F156" s="183">
        <v>26197</v>
      </c>
      <c r="G156" s="184">
        <v>1</v>
      </c>
      <c r="H156" s="183">
        <v>1</v>
      </c>
      <c r="I156" s="185" t="s">
        <v>3546</v>
      </c>
      <c r="J156" s="184">
        <v>0.8246</v>
      </c>
      <c r="K156" s="186">
        <v>30</v>
      </c>
      <c r="L156" s="187">
        <v>24.738</v>
      </c>
      <c r="M156" s="207" t="s">
        <v>2452</v>
      </c>
      <c r="N156" s="217" t="s">
        <v>2545</v>
      </c>
      <c r="O156" s="217"/>
      <c r="P156" s="267" t="s">
        <v>840</v>
      </c>
      <c r="Q156" s="184" t="s">
        <v>581</v>
      </c>
      <c r="R156" s="183">
        <v>1</v>
      </c>
      <c r="S156" s="268" t="s">
        <v>3401</v>
      </c>
      <c r="T156" s="184">
        <v>1.19</v>
      </c>
      <c r="U156" s="186">
        <v>30</v>
      </c>
      <c r="V156" s="187">
        <v>35.7</v>
      </c>
      <c r="W156" s="273" t="s">
        <v>3913</v>
      </c>
      <c r="X156" s="274" t="s">
        <v>4341</v>
      </c>
      <c r="Y156" s="274"/>
      <c r="Z156" s="267"/>
      <c r="AA156" s="184"/>
      <c r="AB156" s="183"/>
      <c r="AC156" s="268"/>
      <c r="AD156" s="184"/>
      <c r="AE156" s="186"/>
      <c r="AF156" s="187"/>
      <c r="AG156" s="273"/>
      <c r="AH156" s="273"/>
      <c r="AI156" s="274"/>
      <c r="AJ156" s="218">
        <v>150168462</v>
      </c>
      <c r="AK156" s="219" t="s">
        <v>2199</v>
      </c>
      <c r="AL156" s="220">
        <v>1</v>
      </c>
      <c r="AM156" s="185" t="s">
        <v>1305</v>
      </c>
      <c r="AN156" s="214">
        <v>0.9703</v>
      </c>
      <c r="AO156" s="186">
        <v>30</v>
      </c>
      <c r="AP156" s="187">
        <v>29.109</v>
      </c>
      <c r="AQ156" s="215" t="s">
        <v>28</v>
      </c>
      <c r="AR156" s="280" t="s">
        <v>100</v>
      </c>
      <c r="AS156" s="280"/>
      <c r="AT156" s="183">
        <v>60408</v>
      </c>
      <c r="AU156" s="183" t="s">
        <v>613</v>
      </c>
      <c r="AV156" s="183">
        <v>1</v>
      </c>
      <c r="AW156" s="185" t="s">
        <v>1052</v>
      </c>
      <c r="AX156" s="184">
        <v>0.9</v>
      </c>
      <c r="AY156" s="186">
        <v>30</v>
      </c>
      <c r="AZ156" s="187">
        <v>27</v>
      </c>
      <c r="BA156" s="207" t="s">
        <v>3913</v>
      </c>
      <c r="BB156" s="208" t="s">
        <v>918</v>
      </c>
      <c r="BC156" s="208"/>
    </row>
    <row r="157" spans="1:55" ht="36">
      <c r="A157" s="115">
        <v>154</v>
      </c>
      <c r="B157" s="125" t="s">
        <v>2239</v>
      </c>
      <c r="C157" s="120">
        <v>50</v>
      </c>
      <c r="D157" s="120" t="s">
        <v>628</v>
      </c>
      <c r="E157" s="15">
        <v>120</v>
      </c>
      <c r="F157" s="183">
        <v>26672</v>
      </c>
      <c r="G157" s="184">
        <v>1</v>
      </c>
      <c r="H157" s="183">
        <v>1</v>
      </c>
      <c r="I157" s="185" t="s">
        <v>3559</v>
      </c>
      <c r="J157" s="184">
        <v>3.0965</v>
      </c>
      <c r="K157" s="186">
        <v>120</v>
      </c>
      <c r="L157" s="187">
        <v>371.58</v>
      </c>
      <c r="M157" s="207" t="s">
        <v>2546</v>
      </c>
      <c r="N157" s="217" t="s">
        <v>2547</v>
      </c>
      <c r="O157" s="217"/>
      <c r="P157" s="267" t="s">
        <v>841</v>
      </c>
      <c r="Q157" s="184" t="s">
        <v>617</v>
      </c>
      <c r="R157" s="183">
        <v>1</v>
      </c>
      <c r="S157" s="268" t="s">
        <v>1802</v>
      </c>
      <c r="T157" s="184">
        <v>5.9</v>
      </c>
      <c r="U157" s="186">
        <v>120</v>
      </c>
      <c r="V157" s="187">
        <v>708</v>
      </c>
      <c r="W157" s="273" t="s">
        <v>4342</v>
      </c>
      <c r="X157" s="274" t="s">
        <v>4343</v>
      </c>
      <c r="Y157" s="274" t="s">
        <v>2883</v>
      </c>
      <c r="Z157" s="267"/>
      <c r="AA157" s="184"/>
      <c r="AB157" s="183"/>
      <c r="AC157" s="268"/>
      <c r="AD157" s="184"/>
      <c r="AE157" s="186"/>
      <c r="AF157" s="187"/>
      <c r="AG157" s="273"/>
      <c r="AH157" s="273"/>
      <c r="AI157" s="274"/>
      <c r="AJ157" s="218">
        <v>111012805</v>
      </c>
      <c r="AK157" s="219" t="s">
        <v>535</v>
      </c>
      <c r="AL157" s="220">
        <v>1</v>
      </c>
      <c r="AM157" s="185" t="s">
        <v>101</v>
      </c>
      <c r="AN157" s="214">
        <v>2.5033</v>
      </c>
      <c r="AO157" s="186">
        <v>120</v>
      </c>
      <c r="AP157" s="187">
        <v>300.39599999999996</v>
      </c>
      <c r="AQ157" s="215" t="s">
        <v>2612</v>
      </c>
      <c r="AR157" s="280" t="s">
        <v>1947</v>
      </c>
      <c r="AS157" s="280"/>
      <c r="AT157" s="183">
        <v>49151</v>
      </c>
      <c r="AU157" s="183" t="s">
        <v>628</v>
      </c>
      <c r="AV157" s="183">
        <v>1</v>
      </c>
      <c r="AW157" s="185" t="s">
        <v>2860</v>
      </c>
      <c r="AX157" s="184">
        <v>5.25</v>
      </c>
      <c r="AY157" s="186">
        <v>120</v>
      </c>
      <c r="AZ157" s="187">
        <v>630</v>
      </c>
      <c r="BA157" s="207" t="s">
        <v>2746</v>
      </c>
      <c r="BB157" s="208" t="s">
        <v>919</v>
      </c>
      <c r="BC157" s="208" t="s">
        <v>2883</v>
      </c>
    </row>
    <row r="158" spans="1:55" ht="24" customHeight="1">
      <c r="A158" s="115">
        <v>155</v>
      </c>
      <c r="B158" s="125" t="s">
        <v>3082</v>
      </c>
      <c r="C158" s="120">
        <v>10</v>
      </c>
      <c r="D158" s="120" t="s">
        <v>628</v>
      </c>
      <c r="E158" s="15">
        <v>35</v>
      </c>
      <c r="F158" s="183">
        <v>26153</v>
      </c>
      <c r="G158" s="184">
        <v>1</v>
      </c>
      <c r="H158" s="183">
        <v>1</v>
      </c>
      <c r="I158" s="185" t="s">
        <v>3559</v>
      </c>
      <c r="J158" s="184">
        <v>1.9604</v>
      </c>
      <c r="K158" s="186">
        <v>35</v>
      </c>
      <c r="L158" s="187">
        <v>68.614</v>
      </c>
      <c r="M158" s="207" t="s">
        <v>3560</v>
      </c>
      <c r="N158" s="217" t="s">
        <v>2548</v>
      </c>
      <c r="O158" s="217"/>
      <c r="P158" s="267">
        <v>3211</v>
      </c>
      <c r="Q158" s="184" t="s">
        <v>842</v>
      </c>
      <c r="R158" s="183">
        <v>1.2</v>
      </c>
      <c r="S158" s="268" t="s">
        <v>1803</v>
      </c>
      <c r="T158" s="184">
        <v>1.89</v>
      </c>
      <c r="U158" s="186">
        <v>29.166666666666668</v>
      </c>
      <c r="V158" s="187">
        <v>55.125</v>
      </c>
      <c r="W158" s="273" t="s">
        <v>3906</v>
      </c>
      <c r="X158" s="274" t="s">
        <v>4344</v>
      </c>
      <c r="Y158" s="274"/>
      <c r="Z158" s="267"/>
      <c r="AA158" s="184"/>
      <c r="AB158" s="183"/>
      <c r="AC158" s="268"/>
      <c r="AD158" s="184"/>
      <c r="AE158" s="186"/>
      <c r="AF158" s="187"/>
      <c r="AG158" s="273"/>
      <c r="AH158" s="273"/>
      <c r="AI158" s="274"/>
      <c r="AJ158" s="218">
        <v>250184940</v>
      </c>
      <c r="AK158" s="219" t="s">
        <v>536</v>
      </c>
      <c r="AL158" s="220">
        <v>1.20005</v>
      </c>
      <c r="AM158" s="185" t="s">
        <v>102</v>
      </c>
      <c r="AN158" s="214">
        <v>1.3721</v>
      </c>
      <c r="AO158" s="186">
        <v>29.165451439523352</v>
      </c>
      <c r="AP158" s="187">
        <v>40.01791592017</v>
      </c>
      <c r="AQ158" s="215" t="s">
        <v>103</v>
      </c>
      <c r="AR158" s="280" t="s">
        <v>104</v>
      </c>
      <c r="AS158" s="280"/>
      <c r="AT158" s="183">
        <v>38032</v>
      </c>
      <c r="AU158" s="183" t="s">
        <v>628</v>
      </c>
      <c r="AV158" s="183">
        <v>1</v>
      </c>
      <c r="AW158" s="185" t="s">
        <v>2860</v>
      </c>
      <c r="AX158" s="184">
        <v>2.43</v>
      </c>
      <c r="AY158" s="186">
        <v>35</v>
      </c>
      <c r="AZ158" s="187">
        <v>85.05</v>
      </c>
      <c r="BA158" s="207" t="s">
        <v>3906</v>
      </c>
      <c r="BB158" s="208" t="s">
        <v>3082</v>
      </c>
      <c r="BC158" s="208"/>
    </row>
    <row r="159" spans="1:55" ht="24">
      <c r="A159" s="115">
        <v>156</v>
      </c>
      <c r="B159" s="125" t="s">
        <v>3083</v>
      </c>
      <c r="C159" s="120">
        <v>10</v>
      </c>
      <c r="D159" s="120" t="s">
        <v>628</v>
      </c>
      <c r="E159" s="15">
        <v>40</v>
      </c>
      <c r="F159" s="183">
        <v>26016</v>
      </c>
      <c r="G159" s="184">
        <v>1</v>
      </c>
      <c r="H159" s="183">
        <v>1</v>
      </c>
      <c r="I159" s="185" t="s">
        <v>3559</v>
      </c>
      <c r="J159" s="184">
        <v>2.1599</v>
      </c>
      <c r="K159" s="186">
        <v>40</v>
      </c>
      <c r="L159" s="187">
        <v>86.396</v>
      </c>
      <c r="M159" s="207" t="s">
        <v>3560</v>
      </c>
      <c r="N159" s="217" t="s">
        <v>2549</v>
      </c>
      <c r="O159" s="217"/>
      <c r="P159" s="267">
        <v>231</v>
      </c>
      <c r="Q159" s="184" t="s">
        <v>842</v>
      </c>
      <c r="R159" s="183">
        <v>1.2</v>
      </c>
      <c r="S159" s="268" t="s">
        <v>1803</v>
      </c>
      <c r="T159" s="184">
        <v>4.431</v>
      </c>
      <c r="U159" s="186">
        <v>33.333333333333336</v>
      </c>
      <c r="V159" s="187">
        <v>147.7</v>
      </c>
      <c r="W159" s="273" t="s">
        <v>3906</v>
      </c>
      <c r="X159" s="274" t="s">
        <v>4345</v>
      </c>
      <c r="Y159" s="274"/>
      <c r="Z159" s="267"/>
      <c r="AA159" s="184"/>
      <c r="AB159" s="183"/>
      <c r="AC159" s="268"/>
      <c r="AD159" s="184"/>
      <c r="AE159" s="186"/>
      <c r="AF159" s="187"/>
      <c r="AG159" s="273"/>
      <c r="AH159" s="273"/>
      <c r="AI159" s="274"/>
      <c r="AJ159" s="218">
        <v>250184940</v>
      </c>
      <c r="AK159" s="219" t="s">
        <v>536</v>
      </c>
      <c r="AL159" s="220">
        <v>1.20005</v>
      </c>
      <c r="AM159" s="185" t="s">
        <v>102</v>
      </c>
      <c r="AN159" s="214">
        <v>1.3721</v>
      </c>
      <c r="AO159" s="186">
        <v>33.3319445023124</v>
      </c>
      <c r="AP159" s="187">
        <v>45.734761051622854</v>
      </c>
      <c r="AQ159" s="215" t="s">
        <v>103</v>
      </c>
      <c r="AR159" s="280" t="s">
        <v>104</v>
      </c>
      <c r="AS159" s="280"/>
      <c r="AT159" s="183">
        <v>59720</v>
      </c>
      <c r="AU159" s="183" t="s">
        <v>628</v>
      </c>
      <c r="AV159" s="183">
        <v>1</v>
      </c>
      <c r="AW159" s="185" t="s">
        <v>2860</v>
      </c>
      <c r="AX159" s="184">
        <v>2.43</v>
      </c>
      <c r="AY159" s="186">
        <v>40</v>
      </c>
      <c r="AZ159" s="187">
        <v>97.2</v>
      </c>
      <c r="BA159" s="207" t="s">
        <v>3906</v>
      </c>
      <c r="BB159" s="208" t="s">
        <v>3083</v>
      </c>
      <c r="BC159" s="208"/>
    </row>
    <row r="160" spans="1:55" ht="25.5" customHeight="1">
      <c r="A160" s="115">
        <v>157</v>
      </c>
      <c r="B160" s="125" t="s">
        <v>4213</v>
      </c>
      <c r="C160" s="120">
        <v>1</v>
      </c>
      <c r="D160" s="120" t="s">
        <v>581</v>
      </c>
      <c r="E160" s="15">
        <v>1</v>
      </c>
      <c r="F160" s="183">
        <v>26100</v>
      </c>
      <c r="G160" s="184">
        <v>1</v>
      </c>
      <c r="H160" s="183">
        <v>1</v>
      </c>
      <c r="I160" s="185" t="s">
        <v>3364</v>
      </c>
      <c r="J160" s="184">
        <v>66.4705</v>
      </c>
      <c r="K160" s="186">
        <v>1</v>
      </c>
      <c r="L160" s="187">
        <v>66.4705</v>
      </c>
      <c r="M160" s="207" t="s">
        <v>2396</v>
      </c>
      <c r="N160" s="217" t="s">
        <v>3561</v>
      </c>
      <c r="O160" s="217"/>
      <c r="P160" s="267" t="s">
        <v>843</v>
      </c>
      <c r="Q160" s="184" t="s">
        <v>581</v>
      </c>
      <c r="R160" s="183">
        <v>1</v>
      </c>
      <c r="S160" s="268" t="s">
        <v>3327</v>
      </c>
      <c r="T160" s="184">
        <v>230.5</v>
      </c>
      <c r="U160" s="186">
        <v>1</v>
      </c>
      <c r="V160" s="187">
        <v>230.5</v>
      </c>
      <c r="W160" s="273" t="s">
        <v>4346</v>
      </c>
      <c r="X160" s="274" t="s">
        <v>4347</v>
      </c>
      <c r="Y160" s="274"/>
      <c r="Z160" s="267"/>
      <c r="AA160" s="184"/>
      <c r="AB160" s="183"/>
      <c r="AC160" s="268"/>
      <c r="AD160" s="184"/>
      <c r="AE160" s="186"/>
      <c r="AF160" s="187"/>
      <c r="AG160" s="273"/>
      <c r="AH160" s="273"/>
      <c r="AI160" s="274"/>
      <c r="AJ160" s="218">
        <v>250144038</v>
      </c>
      <c r="AK160" s="219" t="s">
        <v>2199</v>
      </c>
      <c r="AL160" s="220">
        <v>1</v>
      </c>
      <c r="AM160" s="185" t="s">
        <v>1899</v>
      </c>
      <c r="AN160" s="214">
        <v>61.7267</v>
      </c>
      <c r="AO160" s="186">
        <v>1</v>
      </c>
      <c r="AP160" s="187">
        <v>61.7267</v>
      </c>
      <c r="AQ160" s="215" t="s">
        <v>105</v>
      </c>
      <c r="AR160" s="280" t="s">
        <v>106</v>
      </c>
      <c r="AS160" s="280"/>
      <c r="AT160" s="183">
        <v>76278</v>
      </c>
      <c r="AU160" s="183" t="s">
        <v>581</v>
      </c>
      <c r="AV160" s="183">
        <v>1</v>
      </c>
      <c r="AW160" s="185" t="s">
        <v>3327</v>
      </c>
      <c r="AX160" s="184">
        <v>56.31</v>
      </c>
      <c r="AY160" s="186">
        <v>1</v>
      </c>
      <c r="AZ160" s="187">
        <v>56.31</v>
      </c>
      <c r="BA160" s="207" t="s">
        <v>2700</v>
      </c>
      <c r="BB160" s="208" t="s">
        <v>4213</v>
      </c>
      <c r="BC160" s="208"/>
    </row>
    <row r="161" spans="1:55" ht="25.5">
      <c r="A161" s="115">
        <v>158</v>
      </c>
      <c r="B161" s="125" t="s">
        <v>4214</v>
      </c>
      <c r="C161" s="120">
        <v>1</v>
      </c>
      <c r="D161" s="120" t="s">
        <v>613</v>
      </c>
      <c r="E161" s="15">
        <v>2</v>
      </c>
      <c r="F161" s="183">
        <v>26100</v>
      </c>
      <c r="G161" s="184">
        <v>1</v>
      </c>
      <c r="H161" s="183">
        <v>1</v>
      </c>
      <c r="I161" s="185" t="s">
        <v>3546</v>
      </c>
      <c r="J161" s="184">
        <v>66.4705</v>
      </c>
      <c r="K161" s="186">
        <v>2</v>
      </c>
      <c r="L161" s="187">
        <v>132.941</v>
      </c>
      <c r="M161" s="207" t="s">
        <v>2396</v>
      </c>
      <c r="N161" s="217" t="s">
        <v>3561</v>
      </c>
      <c r="O161" s="217"/>
      <c r="P161" s="267" t="s">
        <v>844</v>
      </c>
      <c r="Q161" s="184" t="s">
        <v>581</v>
      </c>
      <c r="R161" s="183">
        <v>1</v>
      </c>
      <c r="S161" s="268" t="s">
        <v>3401</v>
      </c>
      <c r="T161" s="184">
        <v>35</v>
      </c>
      <c r="U161" s="186">
        <v>2</v>
      </c>
      <c r="V161" s="187">
        <v>70</v>
      </c>
      <c r="W161" s="273" t="s">
        <v>4346</v>
      </c>
      <c r="X161" s="274" t="s">
        <v>4347</v>
      </c>
      <c r="Y161" s="274"/>
      <c r="Z161" s="267"/>
      <c r="AA161" s="184"/>
      <c r="AB161" s="183"/>
      <c r="AC161" s="268"/>
      <c r="AD161" s="184"/>
      <c r="AE161" s="186"/>
      <c r="AF161" s="187"/>
      <c r="AG161" s="273"/>
      <c r="AH161" s="273"/>
      <c r="AI161" s="274"/>
      <c r="AJ161" s="218">
        <v>250144038</v>
      </c>
      <c r="AK161" s="219" t="s">
        <v>2199</v>
      </c>
      <c r="AL161" s="220">
        <v>1</v>
      </c>
      <c r="AM161" s="185" t="s">
        <v>1305</v>
      </c>
      <c r="AN161" s="214">
        <v>61.7267</v>
      </c>
      <c r="AO161" s="186">
        <v>2</v>
      </c>
      <c r="AP161" s="187">
        <v>123.4534</v>
      </c>
      <c r="AQ161" s="215" t="s">
        <v>2653</v>
      </c>
      <c r="AR161" s="280" t="s">
        <v>106</v>
      </c>
      <c r="AS161" s="280"/>
      <c r="AT161" s="183">
        <v>42203</v>
      </c>
      <c r="AU161" s="183" t="s">
        <v>613</v>
      </c>
      <c r="AV161" s="183">
        <v>1</v>
      </c>
      <c r="AW161" s="185" t="s">
        <v>1052</v>
      </c>
      <c r="AX161" s="184">
        <v>56.31</v>
      </c>
      <c r="AY161" s="186">
        <v>2</v>
      </c>
      <c r="AZ161" s="187">
        <v>112.62</v>
      </c>
      <c r="BA161" s="207" t="s">
        <v>2700</v>
      </c>
      <c r="BB161" s="208" t="s">
        <v>4214</v>
      </c>
      <c r="BC161" s="208"/>
    </row>
    <row r="162" spans="1:55" ht="12.75" customHeight="1">
      <c r="A162" s="115">
        <v>159</v>
      </c>
      <c r="B162" s="125" t="s">
        <v>2240</v>
      </c>
      <c r="C162" s="120">
        <v>1</v>
      </c>
      <c r="D162" s="120" t="s">
        <v>581</v>
      </c>
      <c r="E162" s="15">
        <v>2</v>
      </c>
      <c r="F162" s="183">
        <v>26054</v>
      </c>
      <c r="G162" s="184">
        <v>1</v>
      </c>
      <c r="H162" s="183">
        <v>1</v>
      </c>
      <c r="I162" s="185" t="s">
        <v>3364</v>
      </c>
      <c r="J162" s="184">
        <v>25.313</v>
      </c>
      <c r="K162" s="186">
        <v>2</v>
      </c>
      <c r="L162" s="187">
        <v>50.626</v>
      </c>
      <c r="M162" s="207" t="s">
        <v>2378</v>
      </c>
      <c r="N162" s="217" t="s">
        <v>2550</v>
      </c>
      <c r="O162" s="217"/>
      <c r="P162" s="267">
        <v>532888</v>
      </c>
      <c r="Q162" s="184" t="s">
        <v>581</v>
      </c>
      <c r="R162" s="183">
        <v>1</v>
      </c>
      <c r="S162" s="268" t="s">
        <v>3327</v>
      </c>
      <c r="T162" s="184">
        <v>31.23</v>
      </c>
      <c r="U162" s="186">
        <v>2</v>
      </c>
      <c r="V162" s="187">
        <v>62.46</v>
      </c>
      <c r="W162" s="273" t="s">
        <v>3901</v>
      </c>
      <c r="X162" s="274" t="s">
        <v>4348</v>
      </c>
      <c r="Y162" s="274"/>
      <c r="Z162" s="267"/>
      <c r="AA162" s="184"/>
      <c r="AB162" s="183"/>
      <c r="AC162" s="268"/>
      <c r="AD162" s="184"/>
      <c r="AE162" s="186"/>
      <c r="AF162" s="187"/>
      <c r="AG162" s="273"/>
      <c r="AH162" s="273"/>
      <c r="AI162" s="274"/>
      <c r="AJ162" s="218">
        <v>151100233</v>
      </c>
      <c r="AK162" s="219" t="s">
        <v>2199</v>
      </c>
      <c r="AL162" s="220">
        <v>1</v>
      </c>
      <c r="AM162" s="185" t="s">
        <v>1899</v>
      </c>
      <c r="AN162" s="214">
        <v>26.025</v>
      </c>
      <c r="AO162" s="186">
        <v>2</v>
      </c>
      <c r="AP162" s="187">
        <v>52.05</v>
      </c>
      <c r="AQ162" s="215" t="s">
        <v>3901</v>
      </c>
      <c r="AR162" s="280" t="s">
        <v>107</v>
      </c>
      <c r="AS162" s="280"/>
      <c r="AT162" s="183">
        <v>44761</v>
      </c>
      <c r="AU162" s="183" t="s">
        <v>581</v>
      </c>
      <c r="AV162" s="183">
        <v>1</v>
      </c>
      <c r="AW162" s="185" t="s">
        <v>3327</v>
      </c>
      <c r="AX162" s="184">
        <v>31.23</v>
      </c>
      <c r="AY162" s="186">
        <v>2</v>
      </c>
      <c r="AZ162" s="187">
        <v>62.46</v>
      </c>
      <c r="BA162" s="207" t="s">
        <v>3901</v>
      </c>
      <c r="BB162" s="208" t="s">
        <v>920</v>
      </c>
      <c r="BC162" s="208"/>
    </row>
    <row r="163" spans="1:55" ht="25.5">
      <c r="A163" s="115">
        <v>160</v>
      </c>
      <c r="B163" s="103" t="s">
        <v>3790</v>
      </c>
      <c r="C163" s="120">
        <v>1</v>
      </c>
      <c r="D163" s="120" t="s">
        <v>581</v>
      </c>
      <c r="E163" s="15">
        <v>6</v>
      </c>
      <c r="F163" s="183">
        <v>26392</v>
      </c>
      <c r="G163" s="184">
        <v>1</v>
      </c>
      <c r="H163" s="183">
        <v>1</v>
      </c>
      <c r="I163" s="185" t="s">
        <v>3364</v>
      </c>
      <c r="J163" s="184">
        <v>29.8448</v>
      </c>
      <c r="K163" s="186">
        <v>6</v>
      </c>
      <c r="L163" s="187">
        <v>179.0688</v>
      </c>
      <c r="M163" s="207" t="s">
        <v>2378</v>
      </c>
      <c r="N163" s="217" t="s">
        <v>2551</v>
      </c>
      <c r="O163" s="217"/>
      <c r="P163" s="267">
        <v>66111</v>
      </c>
      <c r="Q163" s="184" t="s">
        <v>581</v>
      </c>
      <c r="R163" s="183">
        <v>1</v>
      </c>
      <c r="S163" s="268" t="s">
        <v>3327</v>
      </c>
      <c r="T163" s="184">
        <v>38.75</v>
      </c>
      <c r="U163" s="186">
        <v>6</v>
      </c>
      <c r="V163" s="187">
        <v>232.5</v>
      </c>
      <c r="W163" s="273" t="s">
        <v>3951</v>
      </c>
      <c r="X163" s="274" t="s">
        <v>1804</v>
      </c>
      <c r="Y163" s="274"/>
      <c r="Z163" s="267"/>
      <c r="AA163" s="184"/>
      <c r="AB163" s="183"/>
      <c r="AC163" s="268"/>
      <c r="AD163" s="184"/>
      <c r="AE163" s="186"/>
      <c r="AF163" s="187"/>
      <c r="AG163" s="273"/>
      <c r="AH163" s="273"/>
      <c r="AI163" s="274"/>
      <c r="AJ163" s="218">
        <v>151100713</v>
      </c>
      <c r="AK163" s="219" t="s">
        <v>2199</v>
      </c>
      <c r="AL163" s="220">
        <v>0.75002</v>
      </c>
      <c r="AM163" s="185" t="s">
        <v>1899</v>
      </c>
      <c r="AN163" s="214">
        <v>29.0625</v>
      </c>
      <c r="AO163" s="186">
        <v>7.999786672355404</v>
      </c>
      <c r="AP163" s="187">
        <v>232.4938001653289</v>
      </c>
      <c r="AQ163" s="215" t="s">
        <v>3901</v>
      </c>
      <c r="AR163" s="280" t="s">
        <v>108</v>
      </c>
      <c r="AS163" s="280"/>
      <c r="AT163" s="183">
        <v>78016</v>
      </c>
      <c r="AU163" s="183" t="s">
        <v>581</v>
      </c>
      <c r="AV163" s="183">
        <v>1</v>
      </c>
      <c r="AW163" s="185" t="s">
        <v>3327</v>
      </c>
      <c r="AX163" s="184">
        <v>34.875</v>
      </c>
      <c r="AY163" s="186">
        <v>6</v>
      </c>
      <c r="AZ163" s="187">
        <v>209.25</v>
      </c>
      <c r="BA163" s="207" t="s">
        <v>3901</v>
      </c>
      <c r="BB163" s="208" t="s">
        <v>921</v>
      </c>
      <c r="BC163" s="208"/>
    </row>
    <row r="164" spans="1:55" ht="25.5" customHeight="1">
      <c r="A164" s="115">
        <v>161</v>
      </c>
      <c r="B164" s="125" t="s">
        <v>2241</v>
      </c>
      <c r="C164" s="120">
        <v>1</v>
      </c>
      <c r="D164" s="120" t="s">
        <v>581</v>
      </c>
      <c r="E164" s="15">
        <v>15</v>
      </c>
      <c r="F164" s="183">
        <v>12874</v>
      </c>
      <c r="G164" s="184">
        <v>1</v>
      </c>
      <c r="H164" s="183">
        <v>1</v>
      </c>
      <c r="I164" s="185" t="s">
        <v>3364</v>
      </c>
      <c r="J164" s="184">
        <v>18.4252</v>
      </c>
      <c r="K164" s="186">
        <v>15</v>
      </c>
      <c r="L164" s="187">
        <v>276.378</v>
      </c>
      <c r="M164" s="207" t="s">
        <v>3562</v>
      </c>
      <c r="N164" s="217" t="s">
        <v>2552</v>
      </c>
      <c r="O164" s="217"/>
      <c r="P164" s="267" t="s">
        <v>845</v>
      </c>
      <c r="Q164" s="184" t="s">
        <v>826</v>
      </c>
      <c r="R164" s="183">
        <v>7.5</v>
      </c>
      <c r="S164" s="268" t="s">
        <v>1766</v>
      </c>
      <c r="T164" s="184">
        <v>29.8</v>
      </c>
      <c r="U164" s="186">
        <v>2</v>
      </c>
      <c r="V164" s="187">
        <v>59.6</v>
      </c>
      <c r="W164" s="273" t="s">
        <v>3959</v>
      </c>
      <c r="X164" s="271" t="s">
        <v>4349</v>
      </c>
      <c r="Y164" s="271"/>
      <c r="Z164" s="267"/>
      <c r="AA164" s="184"/>
      <c r="AB164" s="183"/>
      <c r="AC164" s="268"/>
      <c r="AD164" s="184"/>
      <c r="AE164" s="186"/>
      <c r="AF164" s="187"/>
      <c r="AG164" s="273"/>
      <c r="AH164" s="290"/>
      <c r="AI164" s="271"/>
      <c r="AJ164" s="218">
        <v>150195737</v>
      </c>
      <c r="AK164" s="219" t="s">
        <v>535</v>
      </c>
      <c r="AL164" s="220">
        <v>1.20005</v>
      </c>
      <c r="AM164" s="185" t="s">
        <v>374</v>
      </c>
      <c r="AN164" s="214">
        <v>17.1256</v>
      </c>
      <c r="AO164" s="186">
        <v>12.49947918836715</v>
      </c>
      <c r="AP164" s="187">
        <v>214.06108078830044</v>
      </c>
      <c r="AQ164" s="215" t="s">
        <v>3959</v>
      </c>
      <c r="AR164" s="280" t="s">
        <v>109</v>
      </c>
      <c r="AS164" s="280"/>
      <c r="AT164" s="183">
        <v>48655</v>
      </c>
      <c r="AU164" s="183" t="s">
        <v>581</v>
      </c>
      <c r="AV164" s="183">
        <v>1</v>
      </c>
      <c r="AW164" s="185" t="s">
        <v>3327</v>
      </c>
      <c r="AX164" s="184">
        <v>10</v>
      </c>
      <c r="AY164" s="186">
        <v>15</v>
      </c>
      <c r="AZ164" s="187">
        <v>150</v>
      </c>
      <c r="BA164" s="207" t="s">
        <v>2659</v>
      </c>
      <c r="BB164" s="208" t="s">
        <v>2861</v>
      </c>
      <c r="BC164" s="208"/>
    </row>
    <row r="165" spans="1:55" ht="25.5">
      <c r="A165" s="115">
        <v>162</v>
      </c>
      <c r="B165" s="125" t="s">
        <v>3088</v>
      </c>
      <c r="C165" s="120">
        <v>1</v>
      </c>
      <c r="D165" s="120" t="s">
        <v>581</v>
      </c>
      <c r="E165" s="15">
        <v>40</v>
      </c>
      <c r="F165" s="183">
        <v>16184</v>
      </c>
      <c r="G165" s="184">
        <v>1</v>
      </c>
      <c r="H165" s="183">
        <v>1</v>
      </c>
      <c r="I165" s="185" t="s">
        <v>3364</v>
      </c>
      <c r="J165" s="184">
        <v>19.0129</v>
      </c>
      <c r="K165" s="186">
        <v>40</v>
      </c>
      <c r="L165" s="187">
        <v>760.516</v>
      </c>
      <c r="M165" s="207" t="s">
        <v>3562</v>
      </c>
      <c r="N165" s="217" t="s">
        <v>2553</v>
      </c>
      <c r="O165" s="217"/>
      <c r="P165" s="267">
        <v>6246</v>
      </c>
      <c r="Q165" s="184" t="s">
        <v>581</v>
      </c>
      <c r="R165" s="183">
        <v>1</v>
      </c>
      <c r="S165" s="268" t="s">
        <v>3327</v>
      </c>
      <c r="T165" s="184">
        <v>18.16</v>
      </c>
      <c r="U165" s="186">
        <v>40</v>
      </c>
      <c r="V165" s="187">
        <v>726.4</v>
      </c>
      <c r="W165" s="273" t="s">
        <v>4350</v>
      </c>
      <c r="X165" s="274" t="s">
        <v>4351</v>
      </c>
      <c r="Y165" s="274"/>
      <c r="Z165" s="267"/>
      <c r="AA165" s="184"/>
      <c r="AB165" s="183"/>
      <c r="AC165" s="268"/>
      <c r="AD165" s="184"/>
      <c r="AE165" s="186"/>
      <c r="AF165" s="187"/>
      <c r="AG165" s="273"/>
      <c r="AH165" s="273"/>
      <c r="AI165" s="274"/>
      <c r="AJ165" s="218">
        <v>151102570</v>
      </c>
      <c r="AK165" s="219" t="s">
        <v>2199</v>
      </c>
      <c r="AL165" s="220">
        <v>1</v>
      </c>
      <c r="AM165" s="185" t="s">
        <v>1899</v>
      </c>
      <c r="AN165" s="214">
        <v>12.337</v>
      </c>
      <c r="AO165" s="186">
        <v>40</v>
      </c>
      <c r="AP165" s="187">
        <v>493.48</v>
      </c>
      <c r="AQ165" s="215" t="s">
        <v>4350</v>
      </c>
      <c r="AR165" s="280" t="s">
        <v>110</v>
      </c>
      <c r="AS165" s="280"/>
      <c r="AT165" s="183">
        <v>35210</v>
      </c>
      <c r="AU165" s="183" t="s">
        <v>581</v>
      </c>
      <c r="AV165" s="183">
        <v>1</v>
      </c>
      <c r="AW165" s="185" t="s">
        <v>3327</v>
      </c>
      <c r="AX165" s="184">
        <v>16.622999999999998</v>
      </c>
      <c r="AY165" s="186">
        <v>40</v>
      </c>
      <c r="AZ165" s="187">
        <v>664.92</v>
      </c>
      <c r="BA165" s="207" t="s">
        <v>2659</v>
      </c>
      <c r="BB165" s="208" t="s">
        <v>3088</v>
      </c>
      <c r="BC165" s="208"/>
    </row>
    <row r="166" spans="1:55" ht="36">
      <c r="A166" s="115">
        <v>163</v>
      </c>
      <c r="B166" s="125" t="s">
        <v>3084</v>
      </c>
      <c r="C166" s="120">
        <v>50</v>
      </c>
      <c r="D166" s="120" t="s">
        <v>617</v>
      </c>
      <c r="E166" s="15">
        <v>6</v>
      </c>
      <c r="F166" s="183">
        <v>26510</v>
      </c>
      <c r="G166" s="184">
        <v>1</v>
      </c>
      <c r="H166" s="183">
        <v>1</v>
      </c>
      <c r="I166" s="185" t="s">
        <v>3133</v>
      </c>
      <c r="J166" s="184">
        <v>37.5219</v>
      </c>
      <c r="K166" s="186">
        <v>6</v>
      </c>
      <c r="L166" s="187">
        <v>225.1314</v>
      </c>
      <c r="M166" s="207" t="s">
        <v>2420</v>
      </c>
      <c r="N166" s="217" t="s">
        <v>2554</v>
      </c>
      <c r="O166" s="217"/>
      <c r="P166" s="267" t="s">
        <v>1805</v>
      </c>
      <c r="Q166" s="184" t="s">
        <v>1806</v>
      </c>
      <c r="R166" s="183">
        <v>1.92</v>
      </c>
      <c r="S166" s="268" t="s">
        <v>1807</v>
      </c>
      <c r="T166" s="184">
        <v>19.23</v>
      </c>
      <c r="U166" s="186">
        <v>3.125</v>
      </c>
      <c r="V166" s="187">
        <v>60.09375</v>
      </c>
      <c r="W166" s="273" t="s">
        <v>3887</v>
      </c>
      <c r="X166" s="274" t="s">
        <v>1808</v>
      </c>
      <c r="Y166" s="274"/>
      <c r="Z166" s="267"/>
      <c r="AA166" s="184"/>
      <c r="AB166" s="183"/>
      <c r="AC166" s="268"/>
      <c r="AD166" s="184"/>
      <c r="AE166" s="186"/>
      <c r="AF166" s="187"/>
      <c r="AG166" s="273"/>
      <c r="AH166" s="273"/>
      <c r="AI166" s="274"/>
      <c r="AJ166" s="218">
        <v>150178042</v>
      </c>
      <c r="AK166" s="219" t="s">
        <v>535</v>
      </c>
      <c r="AL166" s="220">
        <v>0.95997</v>
      </c>
      <c r="AM166" s="185" t="s">
        <v>1286</v>
      </c>
      <c r="AN166" s="214">
        <v>9.5647</v>
      </c>
      <c r="AO166" s="186">
        <v>6.250195318603707</v>
      </c>
      <c r="AP166" s="187">
        <v>59.78124316384888</v>
      </c>
      <c r="AQ166" s="215" t="s">
        <v>1277</v>
      </c>
      <c r="AR166" s="280" t="s">
        <v>111</v>
      </c>
      <c r="AS166" s="280"/>
      <c r="AT166" s="183">
        <v>99868</v>
      </c>
      <c r="AU166" s="183" t="s">
        <v>617</v>
      </c>
      <c r="AV166" s="183">
        <v>1</v>
      </c>
      <c r="AW166" s="185" t="s">
        <v>3156</v>
      </c>
      <c r="AX166" s="184">
        <v>17.736</v>
      </c>
      <c r="AY166" s="186">
        <v>6</v>
      </c>
      <c r="AZ166" s="187">
        <v>106.416</v>
      </c>
      <c r="BA166" s="207" t="s">
        <v>2647</v>
      </c>
      <c r="BB166" s="208" t="s">
        <v>3084</v>
      </c>
      <c r="BC166" s="208"/>
    </row>
    <row r="167" spans="1:55" ht="25.5">
      <c r="A167" s="115">
        <v>164</v>
      </c>
      <c r="B167" s="125" t="s">
        <v>629</v>
      </c>
      <c r="C167" s="120">
        <v>1</v>
      </c>
      <c r="D167" s="120" t="s">
        <v>581</v>
      </c>
      <c r="E167" s="15">
        <v>50</v>
      </c>
      <c r="F167" s="183">
        <v>37680</v>
      </c>
      <c r="G167" s="184">
        <v>1</v>
      </c>
      <c r="H167" s="183">
        <v>1</v>
      </c>
      <c r="I167" s="185" t="s">
        <v>3364</v>
      </c>
      <c r="J167" s="184">
        <v>1.2</v>
      </c>
      <c r="K167" s="186">
        <v>50</v>
      </c>
      <c r="L167" s="187">
        <v>60</v>
      </c>
      <c r="M167" s="207" t="s">
        <v>3563</v>
      </c>
      <c r="N167" s="217" t="s">
        <v>2555</v>
      </c>
      <c r="O167" s="217"/>
      <c r="P167" s="267" t="s">
        <v>1809</v>
      </c>
      <c r="Q167" s="184" t="s">
        <v>1778</v>
      </c>
      <c r="R167" s="183">
        <v>10</v>
      </c>
      <c r="S167" s="268" t="s">
        <v>1810</v>
      </c>
      <c r="T167" s="184">
        <v>16</v>
      </c>
      <c r="U167" s="186">
        <v>5</v>
      </c>
      <c r="V167" s="187">
        <v>80</v>
      </c>
      <c r="W167" s="273" t="s">
        <v>3957</v>
      </c>
      <c r="X167" s="274" t="s">
        <v>4352</v>
      </c>
      <c r="Y167" s="274"/>
      <c r="Z167" s="267"/>
      <c r="AA167" s="184"/>
      <c r="AB167" s="183"/>
      <c r="AC167" s="268"/>
      <c r="AD167" s="184"/>
      <c r="AE167" s="186"/>
      <c r="AF167" s="187"/>
      <c r="AG167" s="273"/>
      <c r="AH167" s="273"/>
      <c r="AI167" s="274"/>
      <c r="AJ167" s="218">
        <v>250151239</v>
      </c>
      <c r="AK167" s="219" t="s">
        <v>535</v>
      </c>
      <c r="AL167" s="220">
        <v>20</v>
      </c>
      <c r="AM167" s="185" t="s">
        <v>374</v>
      </c>
      <c r="AN167" s="214">
        <v>31.466</v>
      </c>
      <c r="AO167" s="186">
        <v>2.5</v>
      </c>
      <c r="AP167" s="187">
        <v>78.665</v>
      </c>
      <c r="AQ167" s="215" t="s">
        <v>112</v>
      </c>
      <c r="AR167" s="280" t="s">
        <v>113</v>
      </c>
      <c r="AS167" s="280"/>
      <c r="AT167" s="183">
        <v>61958</v>
      </c>
      <c r="AU167" s="183" t="s">
        <v>581</v>
      </c>
      <c r="AV167" s="183">
        <v>1</v>
      </c>
      <c r="AW167" s="185" t="s">
        <v>3327</v>
      </c>
      <c r="AX167" s="184">
        <v>7.1</v>
      </c>
      <c r="AY167" s="186">
        <v>50</v>
      </c>
      <c r="AZ167" s="187">
        <v>355</v>
      </c>
      <c r="BA167" s="207" t="s">
        <v>922</v>
      </c>
      <c r="BB167" s="208" t="s">
        <v>629</v>
      </c>
      <c r="BC167" s="208"/>
    </row>
    <row r="168" spans="1:55" ht="24" customHeight="1">
      <c r="A168" s="115">
        <v>165</v>
      </c>
      <c r="B168" s="125" t="s">
        <v>2242</v>
      </c>
      <c r="C168" s="120">
        <v>50</v>
      </c>
      <c r="D168" s="103" t="s">
        <v>619</v>
      </c>
      <c r="E168" s="15">
        <v>25</v>
      </c>
      <c r="F168" s="183">
        <v>46472</v>
      </c>
      <c r="G168" s="184">
        <v>1</v>
      </c>
      <c r="H168" s="183">
        <v>1</v>
      </c>
      <c r="I168" s="185" t="s">
        <v>3545</v>
      </c>
      <c r="J168" s="184">
        <v>1.8196</v>
      </c>
      <c r="K168" s="186">
        <v>25</v>
      </c>
      <c r="L168" s="187">
        <v>45.49</v>
      </c>
      <c r="M168" s="207" t="s">
        <v>3564</v>
      </c>
      <c r="N168" s="217" t="s">
        <v>2556</v>
      </c>
      <c r="O168" s="217"/>
      <c r="P168" s="267">
        <v>7215</v>
      </c>
      <c r="Q168" s="184" t="s">
        <v>3878</v>
      </c>
      <c r="R168" s="183">
        <v>2</v>
      </c>
      <c r="S168" s="268" t="s">
        <v>1811</v>
      </c>
      <c r="T168" s="184">
        <v>5.5</v>
      </c>
      <c r="U168" s="186">
        <v>12.5</v>
      </c>
      <c r="V168" s="187">
        <v>68.75</v>
      </c>
      <c r="W168" s="273" t="s">
        <v>4353</v>
      </c>
      <c r="X168" s="274" t="s">
        <v>1812</v>
      </c>
      <c r="Y168" s="274"/>
      <c r="Z168" s="267"/>
      <c r="AA168" s="184"/>
      <c r="AB168" s="183"/>
      <c r="AC168" s="268"/>
      <c r="AD168" s="184"/>
      <c r="AE168" s="186"/>
      <c r="AF168" s="187"/>
      <c r="AG168" s="273"/>
      <c r="AH168" s="273"/>
      <c r="AI168" s="274"/>
      <c r="AJ168" s="218">
        <v>111216958</v>
      </c>
      <c r="AK168" s="219" t="s">
        <v>2199</v>
      </c>
      <c r="AL168" s="220">
        <v>1</v>
      </c>
      <c r="AM168" s="185" t="s">
        <v>114</v>
      </c>
      <c r="AN168" s="214">
        <v>2.8256</v>
      </c>
      <c r="AO168" s="186">
        <v>25</v>
      </c>
      <c r="AP168" s="187">
        <v>70.64</v>
      </c>
      <c r="AQ168" s="215" t="s">
        <v>115</v>
      </c>
      <c r="AR168" s="280" t="s">
        <v>116</v>
      </c>
      <c r="AS168" s="280"/>
      <c r="AT168" s="183">
        <v>30921</v>
      </c>
      <c r="AU168" s="183" t="s">
        <v>619</v>
      </c>
      <c r="AV168" s="183">
        <v>1</v>
      </c>
      <c r="AW168" s="185" t="s">
        <v>1051</v>
      </c>
      <c r="AX168" s="184">
        <v>3.04</v>
      </c>
      <c r="AY168" s="186">
        <v>25</v>
      </c>
      <c r="AZ168" s="187">
        <v>76</v>
      </c>
      <c r="BA168" s="207" t="s">
        <v>923</v>
      </c>
      <c r="BB168" s="208" t="s">
        <v>924</v>
      </c>
      <c r="BC168" s="208"/>
    </row>
    <row r="169" spans="1:55" ht="25.5">
      <c r="A169" s="115">
        <v>166</v>
      </c>
      <c r="B169" s="125" t="s">
        <v>3085</v>
      </c>
      <c r="C169" s="120">
        <v>1</v>
      </c>
      <c r="D169" s="120" t="s">
        <v>615</v>
      </c>
      <c r="E169" s="15">
        <v>65</v>
      </c>
      <c r="F169" s="183">
        <v>46471</v>
      </c>
      <c r="G169" s="184">
        <v>1</v>
      </c>
      <c r="H169" s="183">
        <v>1</v>
      </c>
      <c r="I169" s="185" t="s">
        <v>3540</v>
      </c>
      <c r="J169" s="184">
        <v>1.8929</v>
      </c>
      <c r="K169" s="186">
        <v>65</v>
      </c>
      <c r="L169" s="187">
        <v>123.0385</v>
      </c>
      <c r="M169" s="207" t="s">
        <v>3564</v>
      </c>
      <c r="N169" s="217" t="s">
        <v>2557</v>
      </c>
      <c r="O169" s="217"/>
      <c r="P169" s="267" t="s">
        <v>1813</v>
      </c>
      <c r="Q169" s="184" t="s">
        <v>581</v>
      </c>
      <c r="R169" s="183">
        <v>1</v>
      </c>
      <c r="S169" s="268" t="s">
        <v>3402</v>
      </c>
      <c r="T169" s="184">
        <v>13.81</v>
      </c>
      <c r="U169" s="186">
        <v>65</v>
      </c>
      <c r="V169" s="187">
        <v>897.65</v>
      </c>
      <c r="W169" s="273" t="s">
        <v>3909</v>
      </c>
      <c r="X169" s="274" t="s">
        <v>1814</v>
      </c>
      <c r="Y169" s="274"/>
      <c r="Z169" s="267"/>
      <c r="AA169" s="184"/>
      <c r="AB169" s="183"/>
      <c r="AC169" s="268"/>
      <c r="AD169" s="184"/>
      <c r="AE169" s="186"/>
      <c r="AF169" s="187"/>
      <c r="AG169" s="273"/>
      <c r="AH169" s="273"/>
      <c r="AI169" s="274"/>
      <c r="AJ169" s="218">
        <v>150224354</v>
      </c>
      <c r="AK169" s="219" t="s">
        <v>2199</v>
      </c>
      <c r="AL169" s="220">
        <v>1</v>
      </c>
      <c r="AM169" s="185" t="s">
        <v>1276</v>
      </c>
      <c r="AN169" s="214">
        <v>3.219</v>
      </c>
      <c r="AO169" s="186">
        <v>65</v>
      </c>
      <c r="AP169" s="187">
        <v>209.235</v>
      </c>
      <c r="AQ169" s="215" t="s">
        <v>115</v>
      </c>
      <c r="AR169" s="280" t="s">
        <v>117</v>
      </c>
      <c r="AS169" s="280"/>
      <c r="AT169" s="183">
        <v>81986</v>
      </c>
      <c r="AU169" s="183" t="s">
        <v>615</v>
      </c>
      <c r="AV169" s="183">
        <v>1</v>
      </c>
      <c r="AW169" s="185" t="s">
        <v>1045</v>
      </c>
      <c r="AX169" s="184">
        <v>1.9855</v>
      </c>
      <c r="AY169" s="186">
        <v>65</v>
      </c>
      <c r="AZ169" s="187">
        <v>129.0575</v>
      </c>
      <c r="BA169" s="207" t="s">
        <v>923</v>
      </c>
      <c r="BB169" s="208" t="s">
        <v>3085</v>
      </c>
      <c r="BC169" s="208"/>
    </row>
    <row r="170" spans="1:55" ht="25.5" customHeight="1">
      <c r="A170" s="115">
        <v>167</v>
      </c>
      <c r="B170" s="125" t="s">
        <v>4215</v>
      </c>
      <c r="C170" s="120">
        <v>1</v>
      </c>
      <c r="D170" s="120" t="s">
        <v>581</v>
      </c>
      <c r="E170" s="15">
        <v>15</v>
      </c>
      <c r="F170" s="183">
        <v>60149</v>
      </c>
      <c r="G170" s="184">
        <v>1</v>
      </c>
      <c r="H170" s="183">
        <v>1</v>
      </c>
      <c r="I170" s="185" t="s">
        <v>3364</v>
      </c>
      <c r="J170" s="184">
        <v>2.034</v>
      </c>
      <c r="K170" s="186">
        <v>15</v>
      </c>
      <c r="L170" s="187">
        <v>30.51</v>
      </c>
      <c r="M170" s="207" t="s">
        <v>3564</v>
      </c>
      <c r="N170" s="217" t="s">
        <v>2558</v>
      </c>
      <c r="O170" s="217"/>
      <c r="P170" s="267" t="s">
        <v>1813</v>
      </c>
      <c r="Q170" s="184" t="s">
        <v>581</v>
      </c>
      <c r="R170" s="183">
        <v>1</v>
      </c>
      <c r="S170" s="268" t="s">
        <v>3327</v>
      </c>
      <c r="T170" s="184">
        <v>13.81</v>
      </c>
      <c r="U170" s="186">
        <v>15</v>
      </c>
      <c r="V170" s="187">
        <v>207.15</v>
      </c>
      <c r="W170" s="273" t="s">
        <v>3909</v>
      </c>
      <c r="X170" s="274" t="s">
        <v>1185</v>
      </c>
      <c r="Y170" s="274"/>
      <c r="Z170" s="267"/>
      <c r="AA170" s="184"/>
      <c r="AB170" s="183"/>
      <c r="AC170" s="268"/>
      <c r="AD170" s="184"/>
      <c r="AE170" s="186"/>
      <c r="AF170" s="187"/>
      <c r="AG170" s="273"/>
      <c r="AH170" s="273"/>
      <c r="AI170" s="274"/>
      <c r="AJ170" s="218">
        <v>111218411</v>
      </c>
      <c r="AK170" s="219" t="s">
        <v>2199</v>
      </c>
      <c r="AL170" s="220">
        <v>1</v>
      </c>
      <c r="AM170" s="185" t="s">
        <v>1899</v>
      </c>
      <c r="AN170" s="214">
        <v>2.037</v>
      </c>
      <c r="AO170" s="186">
        <v>15</v>
      </c>
      <c r="AP170" s="187">
        <v>30.555</v>
      </c>
      <c r="AQ170" s="215" t="s">
        <v>115</v>
      </c>
      <c r="AR170" s="280" t="s">
        <v>118</v>
      </c>
      <c r="AS170" s="280"/>
      <c r="AT170" s="183">
        <v>35469</v>
      </c>
      <c r="AU170" s="183" t="s">
        <v>581</v>
      </c>
      <c r="AV170" s="183">
        <v>1</v>
      </c>
      <c r="AW170" s="185" t="s">
        <v>3327</v>
      </c>
      <c r="AX170" s="184">
        <v>1.9854999999999998</v>
      </c>
      <c r="AY170" s="186">
        <v>15</v>
      </c>
      <c r="AZ170" s="187">
        <v>29.7825</v>
      </c>
      <c r="BA170" s="207" t="s">
        <v>923</v>
      </c>
      <c r="BB170" s="208" t="s">
        <v>4215</v>
      </c>
      <c r="BC170" s="208"/>
    </row>
    <row r="171" spans="1:55" ht="25.5">
      <c r="A171" s="115">
        <v>168</v>
      </c>
      <c r="B171" s="125" t="s">
        <v>4216</v>
      </c>
      <c r="C171" s="120">
        <v>1</v>
      </c>
      <c r="D171" s="120" t="s">
        <v>613</v>
      </c>
      <c r="E171" s="15">
        <v>20</v>
      </c>
      <c r="F171" s="183">
        <v>450</v>
      </c>
      <c r="G171" s="184">
        <v>1</v>
      </c>
      <c r="H171" s="183">
        <v>1</v>
      </c>
      <c r="I171" s="185" t="s">
        <v>3546</v>
      </c>
      <c r="J171" s="184">
        <v>15.3407</v>
      </c>
      <c r="K171" s="186">
        <v>20</v>
      </c>
      <c r="L171" s="187">
        <v>306.814</v>
      </c>
      <c r="M171" s="207" t="s">
        <v>2400</v>
      </c>
      <c r="N171" s="217" t="s">
        <v>2559</v>
      </c>
      <c r="O171" s="217"/>
      <c r="P171" s="267">
        <v>418</v>
      </c>
      <c r="Q171" s="184" t="s">
        <v>1186</v>
      </c>
      <c r="R171" s="183">
        <v>0.7</v>
      </c>
      <c r="S171" s="268" t="s">
        <v>1187</v>
      </c>
      <c r="T171" s="184">
        <v>4.96</v>
      </c>
      <c r="U171" s="186">
        <v>28.571428571428573</v>
      </c>
      <c r="V171" s="187">
        <v>141.71428571428572</v>
      </c>
      <c r="W171" s="273" t="s">
        <v>3906</v>
      </c>
      <c r="X171" s="274" t="s">
        <v>4354</v>
      </c>
      <c r="Y171" s="274"/>
      <c r="Z171" s="267"/>
      <c r="AA171" s="184"/>
      <c r="AB171" s="183"/>
      <c r="AC171" s="268"/>
      <c r="AD171" s="184"/>
      <c r="AE171" s="186"/>
      <c r="AF171" s="187"/>
      <c r="AG171" s="273"/>
      <c r="AH171" s="273"/>
      <c r="AI171" s="274"/>
      <c r="AJ171" s="218">
        <v>250103331</v>
      </c>
      <c r="AK171" s="219" t="s">
        <v>2199</v>
      </c>
      <c r="AL171" s="220">
        <v>1</v>
      </c>
      <c r="AM171" s="185" t="s">
        <v>1305</v>
      </c>
      <c r="AN171" s="214">
        <v>8.2866</v>
      </c>
      <c r="AO171" s="186">
        <v>20</v>
      </c>
      <c r="AP171" s="187">
        <v>165.732</v>
      </c>
      <c r="AQ171" s="215" t="s">
        <v>1277</v>
      </c>
      <c r="AR171" s="280" t="s">
        <v>119</v>
      </c>
      <c r="AS171" s="280"/>
      <c r="AT171" s="183">
        <v>47589</v>
      </c>
      <c r="AU171" s="183" t="s">
        <v>613</v>
      </c>
      <c r="AV171" s="183">
        <v>2</v>
      </c>
      <c r="AW171" s="185" t="s">
        <v>1052</v>
      </c>
      <c r="AX171" s="184">
        <v>7.209</v>
      </c>
      <c r="AY171" s="186">
        <v>10</v>
      </c>
      <c r="AZ171" s="187">
        <v>72.09</v>
      </c>
      <c r="BA171" s="207" t="s">
        <v>2647</v>
      </c>
      <c r="BB171" s="208" t="s">
        <v>925</v>
      </c>
      <c r="BC171" s="208"/>
    </row>
    <row r="172" spans="1:55" ht="25.5" customHeight="1">
      <c r="A172" s="115">
        <v>169</v>
      </c>
      <c r="B172" s="125" t="s">
        <v>3086</v>
      </c>
      <c r="C172" s="120">
        <v>12</v>
      </c>
      <c r="D172" s="120" t="s">
        <v>617</v>
      </c>
      <c r="E172" s="15">
        <v>25</v>
      </c>
      <c r="F172" s="183">
        <v>30236</v>
      </c>
      <c r="G172" s="184">
        <v>1</v>
      </c>
      <c r="H172" s="183">
        <v>1</v>
      </c>
      <c r="I172" s="185" t="s">
        <v>3133</v>
      </c>
      <c r="J172" s="184">
        <v>9.1137</v>
      </c>
      <c r="K172" s="186">
        <v>25</v>
      </c>
      <c r="L172" s="187">
        <v>227.8425</v>
      </c>
      <c r="M172" s="207" t="s">
        <v>2480</v>
      </c>
      <c r="N172" s="217" t="s">
        <v>2560</v>
      </c>
      <c r="O172" s="217"/>
      <c r="P172" s="267" t="s">
        <v>1188</v>
      </c>
      <c r="Q172" s="184" t="s">
        <v>617</v>
      </c>
      <c r="R172" s="183">
        <v>1</v>
      </c>
      <c r="S172" s="268" t="s">
        <v>3156</v>
      </c>
      <c r="T172" s="184">
        <v>10.3</v>
      </c>
      <c r="U172" s="186">
        <v>25</v>
      </c>
      <c r="V172" s="187">
        <v>257.5</v>
      </c>
      <c r="W172" s="273" t="s">
        <v>4355</v>
      </c>
      <c r="X172" s="274" t="s">
        <v>1189</v>
      </c>
      <c r="Y172" s="274"/>
      <c r="Z172" s="267"/>
      <c r="AA172" s="184"/>
      <c r="AB172" s="183"/>
      <c r="AC172" s="268"/>
      <c r="AD172" s="184"/>
      <c r="AE172" s="186"/>
      <c r="AF172" s="187"/>
      <c r="AG172" s="273"/>
      <c r="AH172" s="273"/>
      <c r="AI172" s="274"/>
      <c r="AJ172" s="218">
        <v>250217007</v>
      </c>
      <c r="AK172" s="219" t="s">
        <v>2199</v>
      </c>
      <c r="AL172" s="220">
        <v>0.08333</v>
      </c>
      <c r="AM172" s="185" t="s">
        <v>1300</v>
      </c>
      <c r="AN172" s="214">
        <v>0.6301</v>
      </c>
      <c r="AO172" s="186">
        <v>300.0120004800192</v>
      </c>
      <c r="AP172" s="187">
        <v>189.0375615024601</v>
      </c>
      <c r="AQ172" s="215" t="s">
        <v>103</v>
      </c>
      <c r="AR172" s="280" t="s">
        <v>120</v>
      </c>
      <c r="AS172" s="280"/>
      <c r="AT172" s="183">
        <v>41173</v>
      </c>
      <c r="AU172" s="183" t="s">
        <v>617</v>
      </c>
      <c r="AV172" s="183">
        <v>1</v>
      </c>
      <c r="AW172" s="185" t="s">
        <v>3156</v>
      </c>
      <c r="AX172" s="184">
        <v>11.683</v>
      </c>
      <c r="AY172" s="186">
        <v>25</v>
      </c>
      <c r="AZ172" s="187">
        <v>292.075</v>
      </c>
      <c r="BA172" s="207" t="s">
        <v>926</v>
      </c>
      <c r="BB172" s="208" t="s">
        <v>3086</v>
      </c>
      <c r="BC172" s="208"/>
    </row>
    <row r="173" spans="1:55" ht="36">
      <c r="A173" s="115">
        <v>170</v>
      </c>
      <c r="B173" s="125" t="s">
        <v>2243</v>
      </c>
      <c r="C173" s="120">
        <v>48</v>
      </c>
      <c r="D173" s="120" t="s">
        <v>617</v>
      </c>
      <c r="E173" s="15">
        <v>5</v>
      </c>
      <c r="F173" s="183">
        <v>30263</v>
      </c>
      <c r="G173" s="184">
        <v>1</v>
      </c>
      <c r="H173" s="183">
        <v>1</v>
      </c>
      <c r="I173" s="185" t="s">
        <v>3133</v>
      </c>
      <c r="J173" s="184">
        <v>45.024</v>
      </c>
      <c r="K173" s="186">
        <v>5</v>
      </c>
      <c r="L173" s="187">
        <v>225.12</v>
      </c>
      <c r="M173" s="207" t="s">
        <v>2495</v>
      </c>
      <c r="N173" s="217" t="s">
        <v>929</v>
      </c>
      <c r="O173" s="217"/>
      <c r="P173" s="267" t="s">
        <v>846</v>
      </c>
      <c r="Q173" s="184" t="s">
        <v>617</v>
      </c>
      <c r="R173" s="183">
        <v>1</v>
      </c>
      <c r="S173" s="268" t="s">
        <v>3156</v>
      </c>
      <c r="T173" s="184">
        <v>74.18</v>
      </c>
      <c r="U173" s="186">
        <v>5</v>
      </c>
      <c r="V173" s="187">
        <v>370.9</v>
      </c>
      <c r="W173" s="273" t="s">
        <v>3959</v>
      </c>
      <c r="X173" s="274" t="s">
        <v>4356</v>
      </c>
      <c r="Y173" s="274"/>
      <c r="Z173" s="267"/>
      <c r="AA173" s="184"/>
      <c r="AB173" s="183"/>
      <c r="AC173" s="268"/>
      <c r="AD173" s="184"/>
      <c r="AE173" s="186"/>
      <c r="AF173" s="187"/>
      <c r="AG173" s="273"/>
      <c r="AH173" s="273"/>
      <c r="AI173" s="274"/>
      <c r="AJ173" s="218">
        <v>150163444</v>
      </c>
      <c r="AK173" s="219" t="s">
        <v>2199</v>
      </c>
      <c r="AL173" s="220">
        <v>1</v>
      </c>
      <c r="AM173" s="185" t="s">
        <v>1300</v>
      </c>
      <c r="AN173" s="214">
        <v>66.5812</v>
      </c>
      <c r="AO173" s="186">
        <v>5</v>
      </c>
      <c r="AP173" s="187">
        <v>332.90599999999995</v>
      </c>
      <c r="AQ173" s="215" t="s">
        <v>3893</v>
      </c>
      <c r="AR173" s="280" t="s">
        <v>121</v>
      </c>
      <c r="AS173" s="280"/>
      <c r="AT173" s="183">
        <v>66619</v>
      </c>
      <c r="AU173" s="183" t="s">
        <v>617</v>
      </c>
      <c r="AV173" s="183">
        <v>1</v>
      </c>
      <c r="AW173" s="185" t="s">
        <v>3156</v>
      </c>
      <c r="AX173" s="184">
        <v>67.906</v>
      </c>
      <c r="AY173" s="186">
        <v>5</v>
      </c>
      <c r="AZ173" s="187">
        <v>339.53</v>
      </c>
      <c r="BA173" s="207" t="s">
        <v>3893</v>
      </c>
      <c r="BB173" s="208" t="s">
        <v>927</v>
      </c>
      <c r="BC173" s="208"/>
    </row>
    <row r="174" spans="1:55" ht="36">
      <c r="A174" s="115">
        <v>171</v>
      </c>
      <c r="B174" s="125" t="s">
        <v>2244</v>
      </c>
      <c r="C174" s="120">
        <v>48</v>
      </c>
      <c r="D174" s="120" t="s">
        <v>617</v>
      </c>
      <c r="E174" s="15">
        <v>12</v>
      </c>
      <c r="F174" s="183">
        <v>30259</v>
      </c>
      <c r="G174" s="184">
        <v>1</v>
      </c>
      <c r="H174" s="183">
        <v>1</v>
      </c>
      <c r="I174" s="185" t="s">
        <v>3133</v>
      </c>
      <c r="J174" s="184">
        <v>45.024</v>
      </c>
      <c r="K174" s="186">
        <v>12</v>
      </c>
      <c r="L174" s="187">
        <v>540.288</v>
      </c>
      <c r="M174" s="207" t="s">
        <v>2495</v>
      </c>
      <c r="N174" s="217" t="s">
        <v>930</v>
      </c>
      <c r="O174" s="217"/>
      <c r="P174" s="267" t="s">
        <v>846</v>
      </c>
      <c r="Q174" s="184" t="s">
        <v>617</v>
      </c>
      <c r="R174" s="183">
        <v>1</v>
      </c>
      <c r="S174" s="268" t="s">
        <v>3156</v>
      </c>
      <c r="T174" s="184">
        <v>58.43</v>
      </c>
      <c r="U174" s="186">
        <v>12</v>
      </c>
      <c r="V174" s="187">
        <v>701.16</v>
      </c>
      <c r="W174" s="273" t="s">
        <v>3959</v>
      </c>
      <c r="X174" s="274" t="s">
        <v>4356</v>
      </c>
      <c r="Y174" s="274"/>
      <c r="Z174" s="267"/>
      <c r="AA174" s="184"/>
      <c r="AB174" s="183"/>
      <c r="AC174" s="268"/>
      <c r="AD174" s="184"/>
      <c r="AE174" s="186"/>
      <c r="AF174" s="187"/>
      <c r="AG174" s="273"/>
      <c r="AH174" s="273"/>
      <c r="AI174" s="274"/>
      <c r="AJ174" s="218">
        <v>150163452</v>
      </c>
      <c r="AK174" s="219" t="s">
        <v>2199</v>
      </c>
      <c r="AL174" s="220">
        <v>1</v>
      </c>
      <c r="AM174" s="185" t="s">
        <v>1300</v>
      </c>
      <c r="AN174" s="214">
        <v>47.2531</v>
      </c>
      <c r="AO174" s="186">
        <v>12</v>
      </c>
      <c r="AP174" s="187">
        <v>567.0372</v>
      </c>
      <c r="AQ174" s="215" t="s">
        <v>3893</v>
      </c>
      <c r="AR174" s="280" t="s">
        <v>122</v>
      </c>
      <c r="AS174" s="280"/>
      <c r="AT174" s="183">
        <v>16409</v>
      </c>
      <c r="AU174" s="183" t="s">
        <v>617</v>
      </c>
      <c r="AV174" s="183">
        <v>1</v>
      </c>
      <c r="AW174" s="185" t="s">
        <v>3156</v>
      </c>
      <c r="AX174" s="184">
        <v>51.75</v>
      </c>
      <c r="AY174" s="186">
        <v>12</v>
      </c>
      <c r="AZ174" s="187">
        <v>621</v>
      </c>
      <c r="BA174" s="207" t="s">
        <v>3893</v>
      </c>
      <c r="BB174" s="208" t="s">
        <v>928</v>
      </c>
      <c r="BC174" s="208"/>
    </row>
    <row r="175" spans="1:55" ht="36">
      <c r="A175" s="115">
        <v>172</v>
      </c>
      <c r="B175" s="125" t="s">
        <v>2245</v>
      </c>
      <c r="C175" s="120">
        <v>48</v>
      </c>
      <c r="D175" s="120" t="s">
        <v>617</v>
      </c>
      <c r="E175" s="15">
        <v>15</v>
      </c>
      <c r="F175" s="183">
        <v>30259</v>
      </c>
      <c r="G175" s="184">
        <v>1</v>
      </c>
      <c r="H175" s="183">
        <v>1</v>
      </c>
      <c r="I175" s="185" t="s">
        <v>3133</v>
      </c>
      <c r="J175" s="184">
        <v>45.024</v>
      </c>
      <c r="K175" s="186">
        <v>15</v>
      </c>
      <c r="L175" s="187">
        <v>675.36</v>
      </c>
      <c r="M175" s="207" t="s">
        <v>2495</v>
      </c>
      <c r="N175" s="217" t="s">
        <v>931</v>
      </c>
      <c r="O175" s="217"/>
      <c r="P175" s="267" t="s">
        <v>846</v>
      </c>
      <c r="Q175" s="184" t="s">
        <v>617</v>
      </c>
      <c r="R175" s="183">
        <v>1</v>
      </c>
      <c r="S175" s="268" t="s">
        <v>3156</v>
      </c>
      <c r="T175" s="184">
        <v>57.5</v>
      </c>
      <c r="U175" s="186">
        <v>15</v>
      </c>
      <c r="V175" s="187">
        <v>862.5</v>
      </c>
      <c r="W175" s="273" t="s">
        <v>3959</v>
      </c>
      <c r="X175" s="274" t="s">
        <v>4356</v>
      </c>
      <c r="Y175" s="274"/>
      <c r="Z175" s="267"/>
      <c r="AA175" s="184"/>
      <c r="AB175" s="183"/>
      <c r="AC175" s="268"/>
      <c r="AD175" s="184"/>
      <c r="AE175" s="186"/>
      <c r="AF175" s="187"/>
      <c r="AG175" s="273"/>
      <c r="AH175" s="273"/>
      <c r="AI175" s="274"/>
      <c r="AJ175" s="218">
        <v>150186843</v>
      </c>
      <c r="AK175" s="219" t="s">
        <v>2199</v>
      </c>
      <c r="AL175" s="220">
        <v>1</v>
      </c>
      <c r="AM175" s="185" t="s">
        <v>1300</v>
      </c>
      <c r="AN175" s="214">
        <v>46.1506</v>
      </c>
      <c r="AO175" s="186">
        <v>15</v>
      </c>
      <c r="AP175" s="187">
        <v>692.259</v>
      </c>
      <c r="AQ175" s="215" t="s">
        <v>3893</v>
      </c>
      <c r="AR175" s="280" t="s">
        <v>123</v>
      </c>
      <c r="AS175" s="280"/>
      <c r="AT175" s="183">
        <v>54803</v>
      </c>
      <c r="AU175" s="183" t="s">
        <v>617</v>
      </c>
      <c r="AV175" s="183">
        <v>1</v>
      </c>
      <c r="AW175" s="185" t="s">
        <v>3156</v>
      </c>
      <c r="AX175" s="184">
        <v>51.75</v>
      </c>
      <c r="AY175" s="186">
        <v>15</v>
      </c>
      <c r="AZ175" s="187">
        <v>776.25</v>
      </c>
      <c r="BA175" s="207" t="s">
        <v>3893</v>
      </c>
      <c r="BB175" s="208" t="s">
        <v>2768</v>
      </c>
      <c r="BC175" s="208"/>
    </row>
    <row r="176" spans="1:55" ht="36">
      <c r="A176" s="115">
        <v>173</v>
      </c>
      <c r="B176" s="125" t="s">
        <v>4095</v>
      </c>
      <c r="C176" s="120">
        <v>1</v>
      </c>
      <c r="D176" s="120" t="s">
        <v>581</v>
      </c>
      <c r="E176" s="15">
        <v>4</v>
      </c>
      <c r="F176" s="183">
        <v>30035</v>
      </c>
      <c r="G176" s="184">
        <v>1</v>
      </c>
      <c r="H176" s="183">
        <v>1</v>
      </c>
      <c r="I176" s="185" t="s">
        <v>3364</v>
      </c>
      <c r="J176" s="184">
        <v>17.2934</v>
      </c>
      <c r="K176" s="186">
        <v>4</v>
      </c>
      <c r="L176" s="187">
        <v>69.1736</v>
      </c>
      <c r="M176" s="207" t="s">
        <v>2413</v>
      </c>
      <c r="N176" s="217" t="s">
        <v>932</v>
      </c>
      <c r="O176" s="217"/>
      <c r="P176" s="267">
        <v>6177</v>
      </c>
      <c r="Q176" s="184" t="s">
        <v>581</v>
      </c>
      <c r="R176" s="183">
        <v>1</v>
      </c>
      <c r="S176" s="268" t="s">
        <v>3327</v>
      </c>
      <c r="T176" s="184">
        <v>18.9</v>
      </c>
      <c r="U176" s="186">
        <v>4</v>
      </c>
      <c r="V176" s="187">
        <v>75.6</v>
      </c>
      <c r="W176" s="273" t="s">
        <v>932</v>
      </c>
      <c r="X176" s="274" t="s">
        <v>4357</v>
      </c>
      <c r="Y176" s="274"/>
      <c r="Z176" s="267"/>
      <c r="AA176" s="184"/>
      <c r="AB176" s="183"/>
      <c r="AC176" s="268"/>
      <c r="AD176" s="184"/>
      <c r="AE176" s="186"/>
      <c r="AF176" s="187"/>
      <c r="AG176" s="273"/>
      <c r="AH176" s="273"/>
      <c r="AI176" s="274"/>
      <c r="AJ176" s="218">
        <v>250185814</v>
      </c>
      <c r="AK176" s="219" t="s">
        <v>2199</v>
      </c>
      <c r="AL176" s="220">
        <v>1</v>
      </c>
      <c r="AM176" s="185" t="s">
        <v>1899</v>
      </c>
      <c r="AN176" s="214">
        <v>15.8115</v>
      </c>
      <c r="AO176" s="186">
        <v>4</v>
      </c>
      <c r="AP176" s="187">
        <v>63.246</v>
      </c>
      <c r="AQ176" s="215" t="s">
        <v>3920</v>
      </c>
      <c r="AR176" s="280" t="s">
        <v>124</v>
      </c>
      <c r="AS176" s="280"/>
      <c r="AT176" s="183">
        <v>16021</v>
      </c>
      <c r="AU176" s="183" t="s">
        <v>581</v>
      </c>
      <c r="AV176" s="183">
        <v>1</v>
      </c>
      <c r="AW176" s="185" t="s">
        <v>3327</v>
      </c>
      <c r="AX176" s="184">
        <v>4</v>
      </c>
      <c r="AY176" s="186">
        <v>4</v>
      </c>
      <c r="AZ176" s="187">
        <v>16</v>
      </c>
      <c r="BA176" s="207" t="s">
        <v>3893</v>
      </c>
      <c r="BB176" s="208" t="s">
        <v>2769</v>
      </c>
      <c r="BC176" s="208"/>
    </row>
    <row r="177" spans="1:55" ht="24">
      <c r="A177" s="115">
        <v>174</v>
      </c>
      <c r="B177" s="125" t="s">
        <v>3087</v>
      </c>
      <c r="C177" s="120">
        <v>150</v>
      </c>
      <c r="D177" s="120" t="s">
        <v>621</v>
      </c>
      <c r="E177" s="15">
        <v>48</v>
      </c>
      <c r="F177" s="183">
        <v>2018</v>
      </c>
      <c r="G177" s="184">
        <v>1</v>
      </c>
      <c r="H177" s="183">
        <v>1</v>
      </c>
      <c r="I177" s="185" t="s">
        <v>3553</v>
      </c>
      <c r="J177" s="184">
        <v>0.4073</v>
      </c>
      <c r="K177" s="186">
        <v>48</v>
      </c>
      <c r="L177" s="187">
        <v>19.5504</v>
      </c>
      <c r="M177" s="207" t="s">
        <v>2463</v>
      </c>
      <c r="N177" s="217" t="s">
        <v>933</v>
      </c>
      <c r="O177" s="217"/>
      <c r="P177" s="267">
        <v>7373</v>
      </c>
      <c r="Q177" s="184" t="s">
        <v>3881</v>
      </c>
      <c r="R177" s="183">
        <v>1.333</v>
      </c>
      <c r="S177" s="268" t="s">
        <v>1190</v>
      </c>
      <c r="T177" s="184">
        <v>0.5</v>
      </c>
      <c r="U177" s="186">
        <v>36.009002250562645</v>
      </c>
      <c r="V177" s="187">
        <v>18.004501125281323</v>
      </c>
      <c r="W177" s="273" t="s">
        <v>528</v>
      </c>
      <c r="X177" s="274" t="s">
        <v>4358</v>
      </c>
      <c r="Y177" s="274"/>
      <c r="Z177" s="267"/>
      <c r="AA177" s="184"/>
      <c r="AB177" s="183"/>
      <c r="AC177" s="268"/>
      <c r="AD177" s="184"/>
      <c r="AE177" s="186"/>
      <c r="AF177" s="187"/>
      <c r="AG177" s="273"/>
      <c r="AH177" s="273"/>
      <c r="AI177" s="274"/>
      <c r="AJ177" s="218">
        <v>113300941</v>
      </c>
      <c r="AK177" s="219" t="s">
        <v>535</v>
      </c>
      <c r="AL177" s="220">
        <v>0.66667</v>
      </c>
      <c r="AM177" s="185" t="s">
        <v>75</v>
      </c>
      <c r="AN177" s="214">
        <v>0.3842</v>
      </c>
      <c r="AO177" s="186">
        <v>71.99964000179999</v>
      </c>
      <c r="AP177" s="187">
        <v>27.662261688691554</v>
      </c>
      <c r="AQ177" s="215" t="s">
        <v>528</v>
      </c>
      <c r="AR177" s="280" t="s">
        <v>1983</v>
      </c>
      <c r="AS177" s="280"/>
      <c r="AT177" s="183">
        <v>40750</v>
      </c>
      <c r="AU177" s="183" t="s">
        <v>621</v>
      </c>
      <c r="AV177" s="183">
        <v>1</v>
      </c>
      <c r="AW177" s="185" t="s">
        <v>2849</v>
      </c>
      <c r="AX177" s="184">
        <v>0.567</v>
      </c>
      <c r="AY177" s="186">
        <v>48</v>
      </c>
      <c r="AZ177" s="187">
        <v>27.215999999999998</v>
      </c>
      <c r="BA177" s="207" t="s">
        <v>528</v>
      </c>
      <c r="BB177" s="208" t="s">
        <v>2770</v>
      </c>
      <c r="BC177" s="208"/>
    </row>
    <row r="178" spans="1:55" ht="24" customHeight="1">
      <c r="A178" s="115">
        <v>175</v>
      </c>
      <c r="B178" s="125" t="s">
        <v>4217</v>
      </c>
      <c r="C178" s="120">
        <v>100</v>
      </c>
      <c r="D178" s="120" t="s">
        <v>617</v>
      </c>
      <c r="E178" s="15">
        <v>20</v>
      </c>
      <c r="F178" s="183">
        <v>32769</v>
      </c>
      <c r="G178" s="184">
        <v>1</v>
      </c>
      <c r="H178" s="183">
        <v>1</v>
      </c>
      <c r="I178" s="185" t="s">
        <v>3133</v>
      </c>
      <c r="J178" s="184">
        <v>1.8</v>
      </c>
      <c r="K178" s="186">
        <v>20</v>
      </c>
      <c r="L178" s="187">
        <v>36</v>
      </c>
      <c r="M178" s="207" t="s">
        <v>2538</v>
      </c>
      <c r="N178" s="217" t="s">
        <v>934</v>
      </c>
      <c r="O178" s="217"/>
      <c r="P178" s="267">
        <v>7332</v>
      </c>
      <c r="Q178" s="184" t="s">
        <v>617</v>
      </c>
      <c r="R178" s="183">
        <v>1</v>
      </c>
      <c r="S178" s="268" t="s">
        <v>3156</v>
      </c>
      <c r="T178" s="184">
        <v>1.94</v>
      </c>
      <c r="U178" s="186">
        <v>20</v>
      </c>
      <c r="V178" s="187">
        <v>38.8</v>
      </c>
      <c r="W178" s="273" t="s">
        <v>528</v>
      </c>
      <c r="X178" s="274" t="s">
        <v>1191</v>
      </c>
      <c r="Y178" s="274"/>
      <c r="Z178" s="267"/>
      <c r="AA178" s="184"/>
      <c r="AB178" s="183"/>
      <c r="AC178" s="268"/>
      <c r="AD178" s="184"/>
      <c r="AE178" s="186"/>
      <c r="AF178" s="187"/>
      <c r="AG178" s="273"/>
      <c r="AH178" s="273"/>
      <c r="AI178" s="274"/>
      <c r="AJ178" s="218">
        <v>111401160</v>
      </c>
      <c r="AK178" s="219" t="s">
        <v>536</v>
      </c>
      <c r="AL178" s="220">
        <v>1</v>
      </c>
      <c r="AM178" s="185" t="s">
        <v>1289</v>
      </c>
      <c r="AN178" s="214">
        <v>1.4534</v>
      </c>
      <c r="AO178" s="186">
        <v>20</v>
      </c>
      <c r="AP178" s="187">
        <v>29.068</v>
      </c>
      <c r="AQ178" s="215" t="s">
        <v>1929</v>
      </c>
      <c r="AR178" s="280" t="s">
        <v>125</v>
      </c>
      <c r="AS178" s="280"/>
      <c r="AT178" s="183">
        <v>95132</v>
      </c>
      <c r="AU178" s="183" t="s">
        <v>617</v>
      </c>
      <c r="AV178" s="183">
        <v>1</v>
      </c>
      <c r="AW178" s="185" t="s">
        <v>3156</v>
      </c>
      <c r="AX178" s="184">
        <v>3.5</v>
      </c>
      <c r="AY178" s="186">
        <v>20</v>
      </c>
      <c r="AZ178" s="187">
        <v>70</v>
      </c>
      <c r="BA178" s="207" t="s">
        <v>917</v>
      </c>
      <c r="BB178" s="208" t="s">
        <v>2771</v>
      </c>
      <c r="BC178" s="208"/>
    </row>
    <row r="179" spans="1:55" ht="36">
      <c r="A179" s="115">
        <v>176</v>
      </c>
      <c r="B179" s="125" t="s">
        <v>1610</v>
      </c>
      <c r="C179" s="120">
        <v>200</v>
      </c>
      <c r="D179" s="120" t="s">
        <v>617</v>
      </c>
      <c r="E179" s="15">
        <v>20</v>
      </c>
      <c r="F179" s="183">
        <v>33608</v>
      </c>
      <c r="G179" s="184">
        <v>1</v>
      </c>
      <c r="H179" s="183">
        <v>1</v>
      </c>
      <c r="I179" s="185" t="s">
        <v>3133</v>
      </c>
      <c r="J179" s="184">
        <v>3.3037</v>
      </c>
      <c r="K179" s="186">
        <v>20</v>
      </c>
      <c r="L179" s="187">
        <v>66.074</v>
      </c>
      <c r="M179" s="207" t="s">
        <v>2480</v>
      </c>
      <c r="N179" s="217" t="s">
        <v>935</v>
      </c>
      <c r="O179" s="217"/>
      <c r="P179" s="267" t="s">
        <v>1192</v>
      </c>
      <c r="Q179" s="184" t="s">
        <v>617</v>
      </c>
      <c r="R179" s="183">
        <v>1</v>
      </c>
      <c r="S179" s="268" t="s">
        <v>3156</v>
      </c>
      <c r="T179" s="184">
        <v>3.317</v>
      </c>
      <c r="U179" s="186">
        <v>20</v>
      </c>
      <c r="V179" s="187">
        <v>66.34</v>
      </c>
      <c r="W179" s="273" t="s">
        <v>3909</v>
      </c>
      <c r="X179" s="274" t="s">
        <v>1193</v>
      </c>
      <c r="Y179" s="274"/>
      <c r="Z179" s="267"/>
      <c r="AA179" s="184"/>
      <c r="AB179" s="183"/>
      <c r="AC179" s="268"/>
      <c r="AD179" s="184"/>
      <c r="AE179" s="186"/>
      <c r="AF179" s="187"/>
      <c r="AG179" s="273"/>
      <c r="AH179" s="273"/>
      <c r="AI179" s="274"/>
      <c r="AJ179" s="218">
        <v>150192843</v>
      </c>
      <c r="AK179" s="219" t="s">
        <v>535</v>
      </c>
      <c r="AL179" s="220">
        <v>1</v>
      </c>
      <c r="AM179" s="185" t="s">
        <v>1286</v>
      </c>
      <c r="AN179" s="214">
        <v>4.8476</v>
      </c>
      <c r="AO179" s="186">
        <v>20</v>
      </c>
      <c r="AP179" s="187">
        <v>96.952</v>
      </c>
      <c r="AQ179" s="215" t="s">
        <v>3957</v>
      </c>
      <c r="AR179" s="280" t="s">
        <v>126</v>
      </c>
      <c r="AS179" s="280"/>
      <c r="AT179" s="183">
        <v>67343</v>
      </c>
      <c r="AU179" s="183" t="s">
        <v>617</v>
      </c>
      <c r="AV179" s="183">
        <v>1</v>
      </c>
      <c r="AW179" s="185" t="s">
        <v>3156</v>
      </c>
      <c r="AX179" s="184">
        <v>4.7</v>
      </c>
      <c r="AY179" s="186">
        <v>20</v>
      </c>
      <c r="AZ179" s="187">
        <v>94</v>
      </c>
      <c r="BA179" s="207" t="s">
        <v>2695</v>
      </c>
      <c r="BB179" s="208" t="s">
        <v>2772</v>
      </c>
      <c r="BC179" s="208"/>
    </row>
    <row r="180" spans="1:55" ht="36">
      <c r="A180" s="115">
        <v>177</v>
      </c>
      <c r="B180" s="125" t="s">
        <v>1611</v>
      </c>
      <c r="C180" s="120">
        <v>200</v>
      </c>
      <c r="D180" s="120" t="s">
        <v>617</v>
      </c>
      <c r="E180" s="15">
        <v>10</v>
      </c>
      <c r="F180" s="183">
        <v>33044</v>
      </c>
      <c r="G180" s="184">
        <v>1</v>
      </c>
      <c r="H180" s="183">
        <v>1</v>
      </c>
      <c r="I180" s="185" t="s">
        <v>3133</v>
      </c>
      <c r="J180" s="184">
        <v>3.3037</v>
      </c>
      <c r="K180" s="186">
        <v>10</v>
      </c>
      <c r="L180" s="187">
        <v>33.037</v>
      </c>
      <c r="M180" s="207" t="s">
        <v>2480</v>
      </c>
      <c r="N180" s="217" t="s">
        <v>936</v>
      </c>
      <c r="O180" s="217"/>
      <c r="P180" s="267" t="s">
        <v>1194</v>
      </c>
      <c r="Q180" s="184" t="s">
        <v>1195</v>
      </c>
      <c r="R180" s="183">
        <v>0.6</v>
      </c>
      <c r="S180" s="268" t="s">
        <v>1196</v>
      </c>
      <c r="T180" s="184">
        <v>3.32</v>
      </c>
      <c r="U180" s="186">
        <v>16.666666666666668</v>
      </c>
      <c r="V180" s="187">
        <v>55.333333333333336</v>
      </c>
      <c r="W180" s="273" t="s">
        <v>3909</v>
      </c>
      <c r="X180" s="274" t="s">
        <v>1197</v>
      </c>
      <c r="Y180" s="274" t="s">
        <v>2883</v>
      </c>
      <c r="Z180" s="267"/>
      <c r="AA180" s="184"/>
      <c r="AB180" s="183"/>
      <c r="AC180" s="268"/>
      <c r="AD180" s="184"/>
      <c r="AE180" s="186"/>
      <c r="AF180" s="187"/>
      <c r="AG180" s="273"/>
      <c r="AH180" s="273"/>
      <c r="AI180" s="274"/>
      <c r="AJ180" s="218">
        <v>150192843</v>
      </c>
      <c r="AK180" s="219" t="s">
        <v>535</v>
      </c>
      <c r="AL180" s="220">
        <v>1</v>
      </c>
      <c r="AM180" s="185" t="s">
        <v>1286</v>
      </c>
      <c r="AN180" s="214">
        <v>4.8476</v>
      </c>
      <c r="AO180" s="186">
        <v>10</v>
      </c>
      <c r="AP180" s="187">
        <v>48.476</v>
      </c>
      <c r="AQ180" s="215" t="s">
        <v>3957</v>
      </c>
      <c r="AR180" s="280" t="s">
        <v>126</v>
      </c>
      <c r="AS180" s="280"/>
      <c r="AT180" s="183">
        <v>93330</v>
      </c>
      <c r="AU180" s="183" t="s">
        <v>617</v>
      </c>
      <c r="AV180" s="183">
        <v>1</v>
      </c>
      <c r="AW180" s="185" t="s">
        <v>3156</v>
      </c>
      <c r="AX180" s="184">
        <v>4.7</v>
      </c>
      <c r="AY180" s="186">
        <v>10</v>
      </c>
      <c r="AZ180" s="187">
        <v>47</v>
      </c>
      <c r="BA180" s="207" t="s">
        <v>2695</v>
      </c>
      <c r="BB180" s="208" t="s">
        <v>2773</v>
      </c>
      <c r="BC180" s="208"/>
    </row>
    <row r="181" spans="1:55" ht="38.25">
      <c r="A181" s="115">
        <v>178</v>
      </c>
      <c r="B181" s="125" t="s">
        <v>1612</v>
      </c>
      <c r="C181" s="120">
        <v>200</v>
      </c>
      <c r="D181" s="120" t="s">
        <v>617</v>
      </c>
      <c r="E181" s="15">
        <v>120</v>
      </c>
      <c r="F181" s="183">
        <v>33202</v>
      </c>
      <c r="G181" s="184">
        <v>1</v>
      </c>
      <c r="H181" s="183">
        <v>1</v>
      </c>
      <c r="I181" s="185" t="s">
        <v>3133</v>
      </c>
      <c r="J181" s="184">
        <v>3.3037</v>
      </c>
      <c r="K181" s="186">
        <v>120</v>
      </c>
      <c r="L181" s="187">
        <v>396.444</v>
      </c>
      <c r="M181" s="207" t="s">
        <v>2480</v>
      </c>
      <c r="N181" s="217" t="s">
        <v>937</v>
      </c>
      <c r="O181" s="217"/>
      <c r="P181" s="267" t="s">
        <v>1198</v>
      </c>
      <c r="Q181" s="184" t="s">
        <v>1195</v>
      </c>
      <c r="R181" s="183">
        <v>0.6</v>
      </c>
      <c r="S181" s="268" t="s">
        <v>1196</v>
      </c>
      <c r="T181" s="184">
        <v>3.32</v>
      </c>
      <c r="U181" s="186">
        <v>200</v>
      </c>
      <c r="V181" s="187">
        <v>664</v>
      </c>
      <c r="W181" s="273" t="s">
        <v>3909</v>
      </c>
      <c r="X181" s="274" t="s">
        <v>1197</v>
      </c>
      <c r="Y181" s="274"/>
      <c r="Z181" s="267"/>
      <c r="AA181" s="184"/>
      <c r="AB181" s="183"/>
      <c r="AC181" s="268"/>
      <c r="AD181" s="184"/>
      <c r="AE181" s="186"/>
      <c r="AF181" s="187"/>
      <c r="AG181" s="273"/>
      <c r="AH181" s="273"/>
      <c r="AI181" s="274"/>
      <c r="AJ181" s="218">
        <v>150192843</v>
      </c>
      <c r="AK181" s="219" t="s">
        <v>535</v>
      </c>
      <c r="AL181" s="220">
        <v>1</v>
      </c>
      <c r="AM181" s="185" t="s">
        <v>1286</v>
      </c>
      <c r="AN181" s="214">
        <v>4.8476</v>
      </c>
      <c r="AO181" s="186">
        <v>120</v>
      </c>
      <c r="AP181" s="187">
        <v>581.712</v>
      </c>
      <c r="AQ181" s="215" t="s">
        <v>3957</v>
      </c>
      <c r="AR181" s="280" t="s">
        <v>126</v>
      </c>
      <c r="AS181" s="280"/>
      <c r="AT181" s="183">
        <v>74923</v>
      </c>
      <c r="AU181" s="183" t="s">
        <v>617</v>
      </c>
      <c r="AV181" s="183">
        <v>1</v>
      </c>
      <c r="AW181" s="185" t="s">
        <v>3156</v>
      </c>
      <c r="AX181" s="184">
        <v>3.76</v>
      </c>
      <c r="AY181" s="186">
        <v>120</v>
      </c>
      <c r="AZ181" s="187">
        <v>451.2</v>
      </c>
      <c r="BA181" s="207" t="s">
        <v>2695</v>
      </c>
      <c r="BB181" s="208" t="s">
        <v>2862</v>
      </c>
      <c r="BC181" s="208"/>
    </row>
    <row r="182" spans="1:55" ht="24" customHeight="1">
      <c r="A182" s="115">
        <v>179</v>
      </c>
      <c r="B182" s="125" t="s">
        <v>636</v>
      </c>
      <c r="C182" s="120">
        <v>1</v>
      </c>
      <c r="D182" s="120" t="s">
        <v>615</v>
      </c>
      <c r="E182" s="15">
        <v>56</v>
      </c>
      <c r="F182" s="183">
        <v>32130</v>
      </c>
      <c r="G182" s="184">
        <v>1</v>
      </c>
      <c r="H182" s="183">
        <v>1</v>
      </c>
      <c r="I182" s="185" t="s">
        <v>3540</v>
      </c>
      <c r="J182" s="184">
        <v>11.0966</v>
      </c>
      <c r="K182" s="186">
        <v>56</v>
      </c>
      <c r="L182" s="187">
        <v>621.4096000000001</v>
      </c>
      <c r="M182" s="207" t="s">
        <v>2378</v>
      </c>
      <c r="N182" s="217" t="s">
        <v>938</v>
      </c>
      <c r="O182" s="217"/>
      <c r="P182" s="267" t="s">
        <v>847</v>
      </c>
      <c r="Q182" s="184" t="s">
        <v>1199</v>
      </c>
      <c r="R182" s="183">
        <v>1.727</v>
      </c>
      <c r="S182" s="268" t="s">
        <v>1200</v>
      </c>
      <c r="T182" s="184">
        <v>6.63</v>
      </c>
      <c r="U182" s="186">
        <v>32.42617255356109</v>
      </c>
      <c r="V182" s="187">
        <v>214.98552403011</v>
      </c>
      <c r="W182" s="273" t="s">
        <v>3909</v>
      </c>
      <c r="X182" s="274" t="s">
        <v>4359</v>
      </c>
      <c r="Y182" s="274"/>
      <c r="Z182" s="267"/>
      <c r="AA182" s="184"/>
      <c r="AB182" s="183"/>
      <c r="AC182" s="268"/>
      <c r="AD182" s="184"/>
      <c r="AE182" s="186"/>
      <c r="AF182" s="187"/>
      <c r="AG182" s="273"/>
      <c r="AH182" s="273"/>
      <c r="AI182" s="274"/>
      <c r="AJ182" s="218">
        <v>151102449</v>
      </c>
      <c r="AK182" s="219" t="s">
        <v>2199</v>
      </c>
      <c r="AL182" s="220">
        <v>1</v>
      </c>
      <c r="AM182" s="185" t="s">
        <v>1276</v>
      </c>
      <c r="AN182" s="214">
        <v>10.9087</v>
      </c>
      <c r="AO182" s="186">
        <v>56</v>
      </c>
      <c r="AP182" s="187">
        <v>610.8872</v>
      </c>
      <c r="AQ182" s="215" t="s">
        <v>3901</v>
      </c>
      <c r="AR182" s="280" t="s">
        <v>127</v>
      </c>
      <c r="AS182" s="280"/>
      <c r="AT182" s="183">
        <v>39446</v>
      </c>
      <c r="AU182" s="183" t="s">
        <v>615</v>
      </c>
      <c r="AV182" s="183">
        <v>1</v>
      </c>
      <c r="AW182" s="185" t="s">
        <v>1045</v>
      </c>
      <c r="AX182" s="184">
        <v>7.65</v>
      </c>
      <c r="AY182" s="186">
        <v>56</v>
      </c>
      <c r="AZ182" s="187">
        <v>428.4</v>
      </c>
      <c r="BA182" s="207" t="s">
        <v>2700</v>
      </c>
      <c r="BB182" s="208" t="s">
        <v>2774</v>
      </c>
      <c r="BC182" s="208"/>
    </row>
    <row r="183" spans="1:55" ht="25.5">
      <c r="A183" s="115">
        <v>180</v>
      </c>
      <c r="B183" s="125" t="s">
        <v>4218</v>
      </c>
      <c r="C183" s="120">
        <v>1</v>
      </c>
      <c r="D183" s="120" t="s">
        <v>581</v>
      </c>
      <c r="E183" s="15">
        <v>2</v>
      </c>
      <c r="F183" s="183">
        <v>28087</v>
      </c>
      <c r="G183" s="184">
        <v>1</v>
      </c>
      <c r="H183" s="183">
        <v>1</v>
      </c>
      <c r="I183" s="185" t="s">
        <v>3364</v>
      </c>
      <c r="J183" s="184">
        <v>26.0987</v>
      </c>
      <c r="K183" s="186">
        <v>2</v>
      </c>
      <c r="L183" s="187">
        <v>52.1974</v>
      </c>
      <c r="M183" s="207" t="s">
        <v>2380</v>
      </c>
      <c r="N183" s="217" t="s">
        <v>939</v>
      </c>
      <c r="O183" s="217"/>
      <c r="P183" s="267" t="s">
        <v>1201</v>
      </c>
      <c r="Q183" s="184" t="s">
        <v>581</v>
      </c>
      <c r="R183" s="183">
        <v>1</v>
      </c>
      <c r="S183" s="268" t="s">
        <v>3327</v>
      </c>
      <c r="T183" s="184">
        <v>26.23</v>
      </c>
      <c r="U183" s="186">
        <v>2</v>
      </c>
      <c r="V183" s="187">
        <v>52.46</v>
      </c>
      <c r="W183" s="273" t="s">
        <v>3888</v>
      </c>
      <c r="X183" s="274" t="s">
        <v>4360</v>
      </c>
      <c r="Y183" s="274"/>
      <c r="Z183" s="267"/>
      <c r="AA183" s="184"/>
      <c r="AB183" s="183"/>
      <c r="AC183" s="268"/>
      <c r="AD183" s="184"/>
      <c r="AE183" s="186"/>
      <c r="AF183" s="187"/>
      <c r="AG183" s="273"/>
      <c r="AH183" s="273"/>
      <c r="AI183" s="274"/>
      <c r="AJ183" s="218">
        <v>150168420</v>
      </c>
      <c r="AK183" s="219" t="s">
        <v>2199</v>
      </c>
      <c r="AL183" s="220">
        <v>1</v>
      </c>
      <c r="AM183" s="185" t="s">
        <v>1899</v>
      </c>
      <c r="AN183" s="214">
        <v>21.5639</v>
      </c>
      <c r="AO183" s="186">
        <v>2</v>
      </c>
      <c r="AP183" s="187">
        <v>43.1278</v>
      </c>
      <c r="AQ183" s="215" t="s">
        <v>1267</v>
      </c>
      <c r="AR183" s="280" t="s">
        <v>128</v>
      </c>
      <c r="AS183" s="280"/>
      <c r="AT183" s="183">
        <v>46812</v>
      </c>
      <c r="AU183" s="183" t="s">
        <v>581</v>
      </c>
      <c r="AV183" s="183">
        <v>1</v>
      </c>
      <c r="AW183" s="185" t="s">
        <v>3327</v>
      </c>
      <c r="AX183" s="184">
        <v>23.418</v>
      </c>
      <c r="AY183" s="186">
        <v>2</v>
      </c>
      <c r="AZ183" s="187">
        <v>46.836</v>
      </c>
      <c r="BA183" s="207" t="s">
        <v>2775</v>
      </c>
      <c r="BB183" s="208" t="s">
        <v>2775</v>
      </c>
      <c r="BC183" s="208"/>
    </row>
    <row r="184" spans="1:55" ht="25.5" customHeight="1">
      <c r="A184" s="115">
        <v>181</v>
      </c>
      <c r="B184" s="125" t="s">
        <v>4097</v>
      </c>
      <c r="C184" s="120">
        <v>1</v>
      </c>
      <c r="D184" s="120" t="s">
        <v>581</v>
      </c>
      <c r="E184" s="15">
        <v>2</v>
      </c>
      <c r="F184" s="183">
        <v>28087</v>
      </c>
      <c r="G184" s="184">
        <v>1</v>
      </c>
      <c r="H184" s="183">
        <v>1</v>
      </c>
      <c r="I184" s="185" t="s">
        <v>3364</v>
      </c>
      <c r="J184" s="184">
        <v>26.0987</v>
      </c>
      <c r="K184" s="186">
        <v>2</v>
      </c>
      <c r="L184" s="187">
        <v>52.1974</v>
      </c>
      <c r="M184" s="207" t="s">
        <v>2380</v>
      </c>
      <c r="N184" s="217" t="s">
        <v>939</v>
      </c>
      <c r="O184" s="217"/>
      <c r="P184" s="267" t="s">
        <v>848</v>
      </c>
      <c r="Q184" s="184" t="s">
        <v>581</v>
      </c>
      <c r="R184" s="183">
        <v>1</v>
      </c>
      <c r="S184" s="268" t="s">
        <v>3327</v>
      </c>
      <c r="T184" s="184">
        <v>26.23</v>
      </c>
      <c r="U184" s="186">
        <v>2</v>
      </c>
      <c r="V184" s="187">
        <v>52.46</v>
      </c>
      <c r="W184" s="273" t="s">
        <v>3888</v>
      </c>
      <c r="X184" s="274" t="s">
        <v>4360</v>
      </c>
      <c r="Y184" s="274"/>
      <c r="Z184" s="267"/>
      <c r="AA184" s="184"/>
      <c r="AB184" s="183"/>
      <c r="AC184" s="268"/>
      <c r="AD184" s="184"/>
      <c r="AE184" s="186"/>
      <c r="AF184" s="187"/>
      <c r="AG184" s="273"/>
      <c r="AH184" s="273"/>
      <c r="AI184" s="274"/>
      <c r="AJ184" s="218">
        <v>150168420</v>
      </c>
      <c r="AK184" s="219" t="s">
        <v>2199</v>
      </c>
      <c r="AL184" s="220">
        <v>1</v>
      </c>
      <c r="AM184" s="185" t="s">
        <v>1899</v>
      </c>
      <c r="AN184" s="214">
        <v>21.5639</v>
      </c>
      <c r="AO184" s="186">
        <v>2</v>
      </c>
      <c r="AP184" s="187">
        <v>43.1278</v>
      </c>
      <c r="AQ184" s="215" t="s">
        <v>1267</v>
      </c>
      <c r="AR184" s="280" t="s">
        <v>128</v>
      </c>
      <c r="AS184" s="280"/>
      <c r="AT184" s="183">
        <v>57696</v>
      </c>
      <c r="AU184" s="183" t="s">
        <v>581</v>
      </c>
      <c r="AV184" s="183">
        <v>1</v>
      </c>
      <c r="AW184" s="185" t="s">
        <v>3327</v>
      </c>
      <c r="AX184" s="184">
        <v>23.418</v>
      </c>
      <c r="AY184" s="186">
        <v>2</v>
      </c>
      <c r="AZ184" s="187">
        <v>46.836</v>
      </c>
      <c r="BA184" s="207" t="s">
        <v>2700</v>
      </c>
      <c r="BB184" s="208" t="s">
        <v>2774</v>
      </c>
      <c r="BC184" s="208"/>
    </row>
    <row r="185" spans="1:55" ht="25.5">
      <c r="A185" s="115">
        <v>182</v>
      </c>
      <c r="B185" s="125" t="s">
        <v>4098</v>
      </c>
      <c r="C185" s="120">
        <v>1</v>
      </c>
      <c r="D185" s="120" t="s">
        <v>581</v>
      </c>
      <c r="E185" s="15">
        <v>2</v>
      </c>
      <c r="F185" s="183">
        <v>28087</v>
      </c>
      <c r="G185" s="184">
        <v>1</v>
      </c>
      <c r="H185" s="183">
        <v>1</v>
      </c>
      <c r="I185" s="185" t="s">
        <v>3364</v>
      </c>
      <c r="J185" s="184">
        <v>26.0987</v>
      </c>
      <c r="K185" s="186">
        <v>2</v>
      </c>
      <c r="L185" s="187">
        <v>52.1974</v>
      </c>
      <c r="M185" s="207" t="s">
        <v>2380</v>
      </c>
      <c r="N185" s="217" t="s">
        <v>939</v>
      </c>
      <c r="O185" s="217"/>
      <c r="P185" s="267" t="s">
        <v>849</v>
      </c>
      <c r="Q185" s="184" t="s">
        <v>581</v>
      </c>
      <c r="R185" s="183">
        <v>1</v>
      </c>
      <c r="S185" s="268" t="s">
        <v>3327</v>
      </c>
      <c r="T185" s="184">
        <v>26.23</v>
      </c>
      <c r="U185" s="186">
        <v>2</v>
      </c>
      <c r="V185" s="187">
        <v>52.46</v>
      </c>
      <c r="W185" s="273" t="s">
        <v>3888</v>
      </c>
      <c r="X185" s="274" t="s">
        <v>4360</v>
      </c>
      <c r="Y185" s="274"/>
      <c r="Z185" s="267"/>
      <c r="AA185" s="184"/>
      <c r="AB185" s="183"/>
      <c r="AC185" s="268"/>
      <c r="AD185" s="184"/>
      <c r="AE185" s="186"/>
      <c r="AF185" s="187"/>
      <c r="AG185" s="273"/>
      <c r="AH185" s="273"/>
      <c r="AI185" s="274"/>
      <c r="AJ185" s="218">
        <v>150168420</v>
      </c>
      <c r="AK185" s="219" t="s">
        <v>2199</v>
      </c>
      <c r="AL185" s="220">
        <v>1</v>
      </c>
      <c r="AM185" s="185" t="s">
        <v>1899</v>
      </c>
      <c r="AN185" s="214">
        <v>21.5639</v>
      </c>
      <c r="AO185" s="186">
        <v>2</v>
      </c>
      <c r="AP185" s="187">
        <v>43.1278</v>
      </c>
      <c r="AQ185" s="215" t="s">
        <v>1267</v>
      </c>
      <c r="AR185" s="280" t="s">
        <v>128</v>
      </c>
      <c r="AS185" s="280"/>
      <c r="AT185" s="183">
        <v>67161</v>
      </c>
      <c r="AU185" s="183" t="s">
        <v>581</v>
      </c>
      <c r="AV185" s="183">
        <v>1</v>
      </c>
      <c r="AW185" s="185" t="s">
        <v>3327</v>
      </c>
      <c r="AX185" s="184">
        <v>23.418</v>
      </c>
      <c r="AY185" s="186">
        <v>2</v>
      </c>
      <c r="AZ185" s="187">
        <v>46.836</v>
      </c>
      <c r="BA185" s="207" t="s">
        <v>2775</v>
      </c>
      <c r="BB185" s="208" t="s">
        <v>2775</v>
      </c>
      <c r="BC185" s="208"/>
    </row>
    <row r="186" spans="1:55" ht="24" customHeight="1">
      <c r="A186" s="115">
        <v>183</v>
      </c>
      <c r="B186" s="125" t="s">
        <v>637</v>
      </c>
      <c r="C186" s="120">
        <v>1</v>
      </c>
      <c r="D186" s="120" t="s">
        <v>581</v>
      </c>
      <c r="E186" s="15">
        <v>30</v>
      </c>
      <c r="F186" s="183">
        <v>32130</v>
      </c>
      <c r="G186" s="184">
        <v>1</v>
      </c>
      <c r="H186" s="183">
        <v>1</v>
      </c>
      <c r="I186" s="185" t="s">
        <v>3364</v>
      </c>
      <c r="J186" s="184">
        <v>11.0966</v>
      </c>
      <c r="K186" s="186">
        <v>30</v>
      </c>
      <c r="L186" s="187">
        <v>332.898</v>
      </c>
      <c r="M186" s="207" t="s">
        <v>2378</v>
      </c>
      <c r="N186" s="217" t="s">
        <v>938</v>
      </c>
      <c r="O186" s="217"/>
      <c r="P186" s="267">
        <v>6139</v>
      </c>
      <c r="Q186" s="184" t="s">
        <v>581</v>
      </c>
      <c r="R186" s="183">
        <v>1</v>
      </c>
      <c r="S186" s="268" t="s">
        <v>3327</v>
      </c>
      <c r="T186" s="184">
        <v>14.54</v>
      </c>
      <c r="U186" s="186">
        <v>30</v>
      </c>
      <c r="V186" s="187">
        <v>436.2</v>
      </c>
      <c r="W186" s="273" t="s">
        <v>3951</v>
      </c>
      <c r="X186" s="274" t="s">
        <v>4361</v>
      </c>
      <c r="Y186" s="274"/>
      <c r="Z186" s="267"/>
      <c r="AA186" s="184"/>
      <c r="AB186" s="183"/>
      <c r="AC186" s="268"/>
      <c r="AD186" s="184"/>
      <c r="AE186" s="186"/>
      <c r="AF186" s="187"/>
      <c r="AG186" s="273"/>
      <c r="AH186" s="273"/>
      <c r="AI186" s="274"/>
      <c r="AJ186" s="218">
        <v>151102449</v>
      </c>
      <c r="AK186" s="219" t="s">
        <v>2199</v>
      </c>
      <c r="AL186" s="220">
        <v>1</v>
      </c>
      <c r="AM186" s="185" t="s">
        <v>1899</v>
      </c>
      <c r="AN186" s="214">
        <v>10.9087</v>
      </c>
      <c r="AO186" s="186">
        <v>30</v>
      </c>
      <c r="AP186" s="187">
        <v>327.26099999999997</v>
      </c>
      <c r="AQ186" s="215" t="s">
        <v>3901</v>
      </c>
      <c r="AR186" s="280" t="s">
        <v>127</v>
      </c>
      <c r="AS186" s="280"/>
      <c r="AT186" s="183">
        <v>40040</v>
      </c>
      <c r="AU186" s="183" t="s">
        <v>581</v>
      </c>
      <c r="AV186" s="183">
        <v>1</v>
      </c>
      <c r="AW186" s="185" t="s">
        <v>3327</v>
      </c>
      <c r="AX186" s="184">
        <v>7.65</v>
      </c>
      <c r="AY186" s="186">
        <v>30</v>
      </c>
      <c r="AZ186" s="187">
        <v>229.5</v>
      </c>
      <c r="BA186" s="207" t="s">
        <v>2700</v>
      </c>
      <c r="BB186" s="208" t="s">
        <v>2774</v>
      </c>
      <c r="BC186" s="208"/>
    </row>
    <row r="187" spans="1:55" ht="36">
      <c r="A187" s="115">
        <v>184</v>
      </c>
      <c r="B187" s="125" t="s">
        <v>3089</v>
      </c>
      <c r="C187" s="120">
        <v>1</v>
      </c>
      <c r="D187" s="120" t="s">
        <v>613</v>
      </c>
      <c r="E187" s="15">
        <v>25</v>
      </c>
      <c r="F187" s="183">
        <v>46528</v>
      </c>
      <c r="G187" s="184">
        <v>1</v>
      </c>
      <c r="H187" s="183">
        <v>1</v>
      </c>
      <c r="I187" s="185" t="s">
        <v>3546</v>
      </c>
      <c r="J187" s="184">
        <v>1.6458</v>
      </c>
      <c r="K187" s="186">
        <v>25</v>
      </c>
      <c r="L187" s="187">
        <v>41.145</v>
      </c>
      <c r="M187" s="207" t="s">
        <v>3564</v>
      </c>
      <c r="N187" s="217" t="s">
        <v>940</v>
      </c>
      <c r="O187" s="217"/>
      <c r="P187" s="267" t="s">
        <v>850</v>
      </c>
      <c r="Q187" s="184" t="s">
        <v>3412</v>
      </c>
      <c r="R187" s="183">
        <v>0.91</v>
      </c>
      <c r="S187" s="268" t="s">
        <v>1202</v>
      </c>
      <c r="T187" s="184">
        <v>0.76</v>
      </c>
      <c r="U187" s="186">
        <v>27.47252747252747</v>
      </c>
      <c r="V187" s="187">
        <v>20.87912087912088</v>
      </c>
      <c r="W187" s="273" t="s">
        <v>1203</v>
      </c>
      <c r="X187" s="274" t="s">
        <v>4362</v>
      </c>
      <c r="Y187" s="274"/>
      <c r="Z187" s="267"/>
      <c r="AA187" s="184"/>
      <c r="AB187" s="183"/>
      <c r="AC187" s="268"/>
      <c r="AD187" s="184"/>
      <c r="AE187" s="186"/>
      <c r="AF187" s="187"/>
      <c r="AG187" s="273"/>
      <c r="AH187" s="273"/>
      <c r="AI187" s="274"/>
      <c r="AJ187" s="218">
        <v>151301620</v>
      </c>
      <c r="AK187" s="219" t="s">
        <v>2199</v>
      </c>
      <c r="AL187" s="220">
        <v>1.3637</v>
      </c>
      <c r="AM187" s="185" t="s">
        <v>1305</v>
      </c>
      <c r="AN187" s="214">
        <v>1.615</v>
      </c>
      <c r="AO187" s="186">
        <v>18.332477817701843</v>
      </c>
      <c r="AP187" s="187">
        <v>29.606951675588476</v>
      </c>
      <c r="AQ187" s="215" t="s">
        <v>2655</v>
      </c>
      <c r="AR187" s="280" t="s">
        <v>129</v>
      </c>
      <c r="AS187" s="280"/>
      <c r="AT187" s="183">
        <v>18796</v>
      </c>
      <c r="AU187" s="183" t="s">
        <v>613</v>
      </c>
      <c r="AV187" s="183">
        <v>1</v>
      </c>
      <c r="AW187" s="185" t="s">
        <v>1052</v>
      </c>
      <c r="AX187" s="184">
        <v>0.7290000000000001</v>
      </c>
      <c r="AY187" s="186">
        <v>25</v>
      </c>
      <c r="AZ187" s="187">
        <v>18.225</v>
      </c>
      <c r="BA187" s="207" t="s">
        <v>2654</v>
      </c>
      <c r="BB187" s="208" t="s">
        <v>2776</v>
      </c>
      <c r="BC187" s="208"/>
    </row>
    <row r="188" spans="1:55" ht="25.5" customHeight="1">
      <c r="A188" s="115">
        <v>185</v>
      </c>
      <c r="B188" s="125" t="s">
        <v>3091</v>
      </c>
      <c r="C188" s="120">
        <v>1</v>
      </c>
      <c r="D188" s="120" t="s">
        <v>613</v>
      </c>
      <c r="E188" s="15">
        <v>15</v>
      </c>
      <c r="F188" s="183">
        <v>32628</v>
      </c>
      <c r="G188" s="184">
        <v>1</v>
      </c>
      <c r="H188" s="183">
        <v>1</v>
      </c>
      <c r="I188" s="185" t="s">
        <v>3546</v>
      </c>
      <c r="J188" s="184">
        <v>2.045</v>
      </c>
      <c r="K188" s="186">
        <v>15</v>
      </c>
      <c r="L188" s="187">
        <v>30.675</v>
      </c>
      <c r="M188" s="207" t="s">
        <v>941</v>
      </c>
      <c r="N188" s="217" t="s">
        <v>942</v>
      </c>
      <c r="O188" s="217"/>
      <c r="P188" s="267" t="s">
        <v>851</v>
      </c>
      <c r="Q188" s="184" t="s">
        <v>581</v>
      </c>
      <c r="R188" s="183">
        <v>1</v>
      </c>
      <c r="S188" s="268" t="s">
        <v>3401</v>
      </c>
      <c r="T188" s="184">
        <v>4.34</v>
      </c>
      <c r="U188" s="186">
        <v>15</v>
      </c>
      <c r="V188" s="187">
        <v>65.1</v>
      </c>
      <c r="W188" s="273" t="s">
        <v>3909</v>
      </c>
      <c r="X188" s="274" t="s">
        <v>4363</v>
      </c>
      <c r="Y188" s="274"/>
      <c r="Z188" s="267"/>
      <c r="AA188" s="184"/>
      <c r="AB188" s="183"/>
      <c r="AC188" s="268"/>
      <c r="AD188" s="184"/>
      <c r="AE188" s="186"/>
      <c r="AF188" s="187"/>
      <c r="AG188" s="273"/>
      <c r="AH188" s="273"/>
      <c r="AI188" s="274"/>
      <c r="AJ188" s="218">
        <v>130347264</v>
      </c>
      <c r="AK188" s="219" t="s">
        <v>2199</v>
      </c>
      <c r="AL188" s="220">
        <v>1</v>
      </c>
      <c r="AM188" s="185" t="s">
        <v>1305</v>
      </c>
      <c r="AN188" s="214">
        <v>0.9477</v>
      </c>
      <c r="AO188" s="186">
        <v>15</v>
      </c>
      <c r="AP188" s="187">
        <v>14.2155</v>
      </c>
      <c r="AQ188" s="215" t="s">
        <v>2215</v>
      </c>
      <c r="AR188" s="280" t="s">
        <v>130</v>
      </c>
      <c r="AS188" s="280"/>
      <c r="AT188" s="183">
        <v>29176</v>
      </c>
      <c r="AU188" s="183" t="s">
        <v>613</v>
      </c>
      <c r="AV188" s="183">
        <v>1</v>
      </c>
      <c r="AW188" s="185" t="s">
        <v>1052</v>
      </c>
      <c r="AX188" s="184">
        <v>2.99</v>
      </c>
      <c r="AY188" s="186">
        <v>15</v>
      </c>
      <c r="AZ188" s="187">
        <v>44.85</v>
      </c>
      <c r="BA188" s="207" t="s">
        <v>2700</v>
      </c>
      <c r="BB188" s="208" t="s">
        <v>3091</v>
      </c>
      <c r="BC188" s="208"/>
    </row>
    <row r="189" spans="1:55" ht="25.5">
      <c r="A189" s="115">
        <v>186</v>
      </c>
      <c r="B189" s="125" t="s">
        <v>3090</v>
      </c>
      <c r="C189" s="120">
        <v>1</v>
      </c>
      <c r="D189" s="120" t="s">
        <v>581</v>
      </c>
      <c r="E189" s="15">
        <v>20</v>
      </c>
      <c r="F189" s="183">
        <v>32819</v>
      </c>
      <c r="G189" s="184">
        <v>1</v>
      </c>
      <c r="H189" s="183">
        <v>1</v>
      </c>
      <c r="I189" s="185" t="s">
        <v>3364</v>
      </c>
      <c r="J189" s="184">
        <v>1.5524</v>
      </c>
      <c r="K189" s="186">
        <v>20</v>
      </c>
      <c r="L189" s="187">
        <v>31.048000000000002</v>
      </c>
      <c r="M189" s="207" t="s">
        <v>941</v>
      </c>
      <c r="N189" s="217" t="s">
        <v>943</v>
      </c>
      <c r="O189" s="217"/>
      <c r="P189" s="267" t="s">
        <v>852</v>
      </c>
      <c r="Q189" s="184" t="s">
        <v>581</v>
      </c>
      <c r="R189" s="183">
        <v>1</v>
      </c>
      <c r="S189" s="268" t="s">
        <v>3327</v>
      </c>
      <c r="T189" s="184">
        <v>9.54</v>
      </c>
      <c r="U189" s="186">
        <v>20</v>
      </c>
      <c r="V189" s="187">
        <v>190.8</v>
      </c>
      <c r="W189" s="273" t="s">
        <v>3909</v>
      </c>
      <c r="X189" s="274" t="s">
        <v>4364</v>
      </c>
      <c r="Y189" s="274"/>
      <c r="Z189" s="267"/>
      <c r="AA189" s="184"/>
      <c r="AB189" s="183"/>
      <c r="AC189" s="268"/>
      <c r="AD189" s="184"/>
      <c r="AE189" s="186"/>
      <c r="AF189" s="187"/>
      <c r="AG189" s="273"/>
      <c r="AH189" s="273"/>
      <c r="AI189" s="274"/>
      <c r="AJ189" s="218">
        <v>130341198</v>
      </c>
      <c r="AK189" s="219" t="s">
        <v>2199</v>
      </c>
      <c r="AL189" s="220">
        <v>1</v>
      </c>
      <c r="AM189" s="185" t="s">
        <v>1899</v>
      </c>
      <c r="AN189" s="214">
        <v>0.7137</v>
      </c>
      <c r="AO189" s="186">
        <v>20</v>
      </c>
      <c r="AP189" s="187">
        <v>14.274000000000001</v>
      </c>
      <c r="AQ189" s="215" t="s">
        <v>429</v>
      </c>
      <c r="AR189" s="280" t="s">
        <v>131</v>
      </c>
      <c r="AS189" s="280"/>
      <c r="AT189" s="183">
        <v>46865</v>
      </c>
      <c r="AU189" s="183" t="s">
        <v>581</v>
      </c>
      <c r="AV189" s="183">
        <v>1</v>
      </c>
      <c r="AW189" s="185" t="s">
        <v>3327</v>
      </c>
      <c r="AX189" s="184">
        <v>3.67</v>
      </c>
      <c r="AY189" s="186">
        <v>20</v>
      </c>
      <c r="AZ189" s="187">
        <v>73.4</v>
      </c>
      <c r="BA189" s="207" t="s">
        <v>2700</v>
      </c>
      <c r="BB189" s="208" t="s">
        <v>3090</v>
      </c>
      <c r="BC189" s="208"/>
    </row>
    <row r="190" spans="1:55" ht="36">
      <c r="A190" s="115">
        <v>187</v>
      </c>
      <c r="B190" s="125" t="s">
        <v>3092</v>
      </c>
      <c r="C190" s="120">
        <v>1</v>
      </c>
      <c r="D190" s="120" t="s">
        <v>613</v>
      </c>
      <c r="E190" s="15">
        <v>20</v>
      </c>
      <c r="F190" s="183">
        <v>33037</v>
      </c>
      <c r="G190" s="184">
        <v>1</v>
      </c>
      <c r="H190" s="183">
        <v>1</v>
      </c>
      <c r="I190" s="185" t="s">
        <v>3546</v>
      </c>
      <c r="J190" s="184">
        <v>10.9553</v>
      </c>
      <c r="K190" s="186">
        <v>20</v>
      </c>
      <c r="L190" s="187">
        <v>219.106</v>
      </c>
      <c r="M190" s="207" t="s">
        <v>941</v>
      </c>
      <c r="N190" s="217" t="s">
        <v>3565</v>
      </c>
      <c r="O190" s="217"/>
      <c r="P190" s="267" t="s">
        <v>853</v>
      </c>
      <c r="Q190" s="184" t="s">
        <v>581</v>
      </c>
      <c r="R190" s="183">
        <v>1</v>
      </c>
      <c r="S190" s="268" t="s">
        <v>3401</v>
      </c>
      <c r="T190" s="184">
        <v>10</v>
      </c>
      <c r="U190" s="186">
        <v>20</v>
      </c>
      <c r="V190" s="187">
        <v>200</v>
      </c>
      <c r="W190" s="273" t="s">
        <v>3909</v>
      </c>
      <c r="X190" s="274" t="s">
        <v>4365</v>
      </c>
      <c r="Y190" s="274"/>
      <c r="Z190" s="267"/>
      <c r="AA190" s="184"/>
      <c r="AB190" s="183"/>
      <c r="AC190" s="268"/>
      <c r="AD190" s="184"/>
      <c r="AE190" s="186"/>
      <c r="AF190" s="187"/>
      <c r="AG190" s="273"/>
      <c r="AH190" s="273"/>
      <c r="AI190" s="274"/>
      <c r="AJ190" s="218">
        <v>150168349</v>
      </c>
      <c r="AK190" s="219" t="s">
        <v>2199</v>
      </c>
      <c r="AL190" s="220">
        <v>1</v>
      </c>
      <c r="AM190" s="185" t="s">
        <v>1305</v>
      </c>
      <c r="AN190" s="214">
        <v>11.131</v>
      </c>
      <c r="AO190" s="186">
        <v>20</v>
      </c>
      <c r="AP190" s="187">
        <v>222.62</v>
      </c>
      <c r="AQ190" s="215" t="s">
        <v>3909</v>
      </c>
      <c r="AR190" s="280" t="s">
        <v>132</v>
      </c>
      <c r="AS190" s="280"/>
      <c r="AT190" s="183">
        <v>23974</v>
      </c>
      <c r="AU190" s="183" t="s">
        <v>613</v>
      </c>
      <c r="AV190" s="183">
        <v>1</v>
      </c>
      <c r="AW190" s="185" t="s">
        <v>1052</v>
      </c>
      <c r="AX190" s="184">
        <v>3.31</v>
      </c>
      <c r="AY190" s="186">
        <v>20</v>
      </c>
      <c r="AZ190" s="187">
        <v>66.2</v>
      </c>
      <c r="BA190" s="207" t="s">
        <v>2700</v>
      </c>
      <c r="BB190" s="208" t="s">
        <v>3092</v>
      </c>
      <c r="BC190" s="208"/>
    </row>
    <row r="191" spans="1:55" ht="36">
      <c r="A191" s="115">
        <v>188</v>
      </c>
      <c r="B191" s="125" t="s">
        <v>3093</v>
      </c>
      <c r="C191" s="120">
        <v>1</v>
      </c>
      <c r="D191" s="120" t="s">
        <v>613</v>
      </c>
      <c r="E191" s="15">
        <v>4</v>
      </c>
      <c r="F191" s="183">
        <v>37093</v>
      </c>
      <c r="G191" s="184">
        <v>1</v>
      </c>
      <c r="H191" s="183">
        <v>1</v>
      </c>
      <c r="I191" s="185" t="s">
        <v>3546</v>
      </c>
      <c r="J191" s="184">
        <v>2.1766</v>
      </c>
      <c r="K191" s="186">
        <v>4</v>
      </c>
      <c r="L191" s="187">
        <v>8.7064</v>
      </c>
      <c r="M191" s="207" t="s">
        <v>941</v>
      </c>
      <c r="N191" s="217" t="s">
        <v>944</v>
      </c>
      <c r="O191" s="217"/>
      <c r="P191" s="267" t="s">
        <v>854</v>
      </c>
      <c r="Q191" s="184" t="s">
        <v>581</v>
      </c>
      <c r="R191" s="183">
        <v>1</v>
      </c>
      <c r="S191" s="268" t="s">
        <v>3401</v>
      </c>
      <c r="T191" s="184">
        <v>1.69</v>
      </c>
      <c r="U191" s="186">
        <v>4</v>
      </c>
      <c r="V191" s="187">
        <v>6.76</v>
      </c>
      <c r="W191" s="273" t="s">
        <v>3909</v>
      </c>
      <c r="X191" s="274" t="s">
        <v>4366</v>
      </c>
      <c r="Y191" s="274"/>
      <c r="Z191" s="267"/>
      <c r="AA191" s="184"/>
      <c r="AB191" s="183"/>
      <c r="AC191" s="268"/>
      <c r="AD191" s="184"/>
      <c r="AE191" s="186"/>
      <c r="AF191" s="187"/>
      <c r="AG191" s="273"/>
      <c r="AH191" s="273"/>
      <c r="AI191" s="274"/>
      <c r="AJ191" s="218">
        <v>150192754</v>
      </c>
      <c r="AK191" s="219" t="s">
        <v>2199</v>
      </c>
      <c r="AL191" s="220">
        <v>1</v>
      </c>
      <c r="AM191" s="185" t="s">
        <v>1305</v>
      </c>
      <c r="AN191" s="214">
        <v>1.1622</v>
      </c>
      <c r="AO191" s="186">
        <v>4</v>
      </c>
      <c r="AP191" s="187">
        <v>4.6488</v>
      </c>
      <c r="AQ191" s="215" t="s">
        <v>3909</v>
      </c>
      <c r="AR191" s="280" t="s">
        <v>133</v>
      </c>
      <c r="AS191" s="280"/>
      <c r="AT191" s="183">
        <v>11179</v>
      </c>
      <c r="AU191" s="183" t="s">
        <v>613</v>
      </c>
      <c r="AV191" s="183">
        <v>1</v>
      </c>
      <c r="AW191" s="185" t="s">
        <v>1052</v>
      </c>
      <c r="AX191" s="184">
        <v>2.59</v>
      </c>
      <c r="AY191" s="186">
        <v>4</v>
      </c>
      <c r="AZ191" s="187">
        <v>10.36</v>
      </c>
      <c r="BA191" s="207" t="s">
        <v>2700</v>
      </c>
      <c r="BB191" s="208" t="s">
        <v>3093</v>
      </c>
      <c r="BC191" s="208"/>
    </row>
    <row r="192" spans="1:55" ht="25.5" customHeight="1">
      <c r="A192" s="115">
        <v>189</v>
      </c>
      <c r="B192" s="125" t="s">
        <v>630</v>
      </c>
      <c r="C192" s="120">
        <v>10</v>
      </c>
      <c r="D192" s="120" t="s">
        <v>617</v>
      </c>
      <c r="E192" s="15">
        <v>20</v>
      </c>
      <c r="F192" s="183">
        <v>44004</v>
      </c>
      <c r="G192" s="184">
        <v>1</v>
      </c>
      <c r="H192" s="183">
        <v>1</v>
      </c>
      <c r="I192" s="185" t="s">
        <v>3133</v>
      </c>
      <c r="J192" s="184">
        <v>19.0586</v>
      </c>
      <c r="K192" s="186">
        <v>20</v>
      </c>
      <c r="L192" s="187">
        <v>381.17199999999997</v>
      </c>
      <c r="M192" s="207" t="s">
        <v>2540</v>
      </c>
      <c r="N192" s="217" t="s">
        <v>945</v>
      </c>
      <c r="O192" s="217"/>
      <c r="P192" s="267">
        <v>7725</v>
      </c>
      <c r="Q192" s="184" t="s">
        <v>617</v>
      </c>
      <c r="R192" s="183">
        <v>1</v>
      </c>
      <c r="S192" s="268" t="s">
        <v>3156</v>
      </c>
      <c r="T192" s="184">
        <v>17.55</v>
      </c>
      <c r="U192" s="186">
        <v>20</v>
      </c>
      <c r="V192" s="187">
        <v>351</v>
      </c>
      <c r="W192" s="273" t="s">
        <v>3900</v>
      </c>
      <c r="X192" s="274" t="s">
        <v>4367</v>
      </c>
      <c r="Y192" s="274"/>
      <c r="Z192" s="267"/>
      <c r="AA192" s="184"/>
      <c r="AB192" s="183"/>
      <c r="AC192" s="268"/>
      <c r="AD192" s="184"/>
      <c r="AE192" s="186"/>
      <c r="AF192" s="187"/>
      <c r="AG192" s="273"/>
      <c r="AH192" s="273"/>
      <c r="AI192" s="274"/>
      <c r="AJ192" s="218">
        <v>250108295</v>
      </c>
      <c r="AK192" s="219" t="s">
        <v>536</v>
      </c>
      <c r="AL192" s="220">
        <v>1</v>
      </c>
      <c r="AM192" s="185" t="s">
        <v>1289</v>
      </c>
      <c r="AN192" s="214">
        <v>18.7987</v>
      </c>
      <c r="AO192" s="186">
        <v>20</v>
      </c>
      <c r="AP192" s="187">
        <v>375.974</v>
      </c>
      <c r="AQ192" s="215" t="s">
        <v>95</v>
      </c>
      <c r="AR192" s="280" t="s">
        <v>134</v>
      </c>
      <c r="AS192" s="280"/>
      <c r="AT192" s="183">
        <v>42261</v>
      </c>
      <c r="AU192" s="183" t="s">
        <v>617</v>
      </c>
      <c r="AV192" s="183">
        <v>1</v>
      </c>
      <c r="AW192" s="185" t="s">
        <v>3156</v>
      </c>
      <c r="AX192" s="184">
        <v>17.328</v>
      </c>
      <c r="AY192" s="186">
        <v>20</v>
      </c>
      <c r="AZ192" s="187">
        <v>346.56</v>
      </c>
      <c r="BA192" s="207" t="s">
        <v>3900</v>
      </c>
      <c r="BB192" s="208" t="s">
        <v>630</v>
      </c>
      <c r="BC192" s="208"/>
    </row>
    <row r="193" spans="1:55" ht="25.5">
      <c r="A193" s="115">
        <v>190</v>
      </c>
      <c r="B193" s="125" t="s">
        <v>631</v>
      </c>
      <c r="C193" s="120">
        <v>10</v>
      </c>
      <c r="D193" s="120" t="s">
        <v>617</v>
      </c>
      <c r="E193" s="15">
        <v>120</v>
      </c>
      <c r="F193" s="183">
        <v>44001</v>
      </c>
      <c r="G193" s="184">
        <v>1</v>
      </c>
      <c r="H193" s="183">
        <v>1</v>
      </c>
      <c r="I193" s="185" t="s">
        <v>3133</v>
      </c>
      <c r="J193" s="184">
        <v>19.0608</v>
      </c>
      <c r="K193" s="186">
        <v>120</v>
      </c>
      <c r="L193" s="187">
        <v>2287.2960000000003</v>
      </c>
      <c r="M193" s="207" t="s">
        <v>2540</v>
      </c>
      <c r="N193" s="217" t="s">
        <v>946</v>
      </c>
      <c r="O193" s="217"/>
      <c r="P193" s="267">
        <v>7723</v>
      </c>
      <c r="Q193" s="184" t="s">
        <v>617</v>
      </c>
      <c r="R193" s="183">
        <v>1</v>
      </c>
      <c r="S193" s="268" t="s">
        <v>3156</v>
      </c>
      <c r="T193" s="184">
        <v>17.55</v>
      </c>
      <c r="U193" s="186">
        <v>120</v>
      </c>
      <c r="V193" s="187">
        <v>2106</v>
      </c>
      <c r="W193" s="273" t="s">
        <v>3900</v>
      </c>
      <c r="X193" s="274" t="s">
        <v>4367</v>
      </c>
      <c r="Y193" s="274"/>
      <c r="Z193" s="267"/>
      <c r="AA193" s="184"/>
      <c r="AB193" s="183"/>
      <c r="AC193" s="268"/>
      <c r="AD193" s="184"/>
      <c r="AE193" s="186"/>
      <c r="AF193" s="187"/>
      <c r="AG193" s="273"/>
      <c r="AH193" s="273"/>
      <c r="AI193" s="274"/>
      <c r="AJ193" s="218">
        <v>250108309</v>
      </c>
      <c r="AK193" s="219" t="s">
        <v>536</v>
      </c>
      <c r="AL193" s="220">
        <v>1</v>
      </c>
      <c r="AM193" s="185" t="s">
        <v>1289</v>
      </c>
      <c r="AN193" s="214">
        <v>18.8009</v>
      </c>
      <c r="AO193" s="186">
        <v>120</v>
      </c>
      <c r="AP193" s="187">
        <v>2256.1079999999997</v>
      </c>
      <c r="AQ193" s="215" t="s">
        <v>95</v>
      </c>
      <c r="AR193" s="280" t="s">
        <v>135</v>
      </c>
      <c r="AS193" s="280"/>
      <c r="AT193" s="183">
        <v>44092</v>
      </c>
      <c r="AU193" s="183" t="s">
        <v>617</v>
      </c>
      <c r="AV193" s="183">
        <v>1</v>
      </c>
      <c r="AW193" s="185" t="s">
        <v>3156</v>
      </c>
      <c r="AX193" s="184">
        <v>17.328</v>
      </c>
      <c r="AY193" s="186">
        <v>120</v>
      </c>
      <c r="AZ193" s="187">
        <v>2079.36</v>
      </c>
      <c r="BA193" s="207" t="s">
        <v>3900</v>
      </c>
      <c r="BB193" s="208" t="s">
        <v>631</v>
      </c>
      <c r="BC193" s="208"/>
    </row>
    <row r="194" spans="1:55" ht="24" customHeight="1">
      <c r="A194" s="115">
        <v>191</v>
      </c>
      <c r="B194" s="125" t="s">
        <v>632</v>
      </c>
      <c r="C194" s="120">
        <v>1</v>
      </c>
      <c r="D194" s="120" t="s">
        <v>581</v>
      </c>
      <c r="E194" s="15">
        <v>20</v>
      </c>
      <c r="F194" s="183">
        <v>45033</v>
      </c>
      <c r="G194" s="184">
        <v>1</v>
      </c>
      <c r="H194" s="183">
        <v>1</v>
      </c>
      <c r="I194" s="185" t="s">
        <v>3364</v>
      </c>
      <c r="J194" s="184">
        <v>9.18</v>
      </c>
      <c r="K194" s="186">
        <v>20</v>
      </c>
      <c r="L194" s="187">
        <v>183.6</v>
      </c>
      <c r="M194" s="207" t="s">
        <v>2540</v>
      </c>
      <c r="N194" s="217" t="s">
        <v>948</v>
      </c>
      <c r="O194" s="217"/>
      <c r="P194" s="267" t="s">
        <v>855</v>
      </c>
      <c r="Q194" s="184" t="s">
        <v>581</v>
      </c>
      <c r="R194" s="183">
        <v>1</v>
      </c>
      <c r="S194" s="268" t="s">
        <v>3327</v>
      </c>
      <c r="T194" s="184">
        <v>5.53</v>
      </c>
      <c r="U194" s="186">
        <v>20</v>
      </c>
      <c r="V194" s="187">
        <v>110.6</v>
      </c>
      <c r="W194" s="273" t="s">
        <v>4368</v>
      </c>
      <c r="X194" s="274" t="s">
        <v>4369</v>
      </c>
      <c r="Y194" s="274"/>
      <c r="Z194" s="267"/>
      <c r="AA194" s="184"/>
      <c r="AB194" s="183"/>
      <c r="AC194" s="268"/>
      <c r="AD194" s="184"/>
      <c r="AE194" s="186"/>
      <c r="AF194" s="187"/>
      <c r="AG194" s="273"/>
      <c r="AH194" s="273"/>
      <c r="AI194" s="274"/>
      <c r="AJ194" s="218">
        <v>250108287</v>
      </c>
      <c r="AK194" s="219" t="s">
        <v>2199</v>
      </c>
      <c r="AL194" s="220">
        <v>1</v>
      </c>
      <c r="AM194" s="185" t="s">
        <v>1899</v>
      </c>
      <c r="AN194" s="214">
        <v>4.5774</v>
      </c>
      <c r="AO194" s="186">
        <v>20</v>
      </c>
      <c r="AP194" s="187">
        <v>91.548</v>
      </c>
      <c r="AQ194" s="215" t="s">
        <v>4368</v>
      </c>
      <c r="AR194" s="280" t="s">
        <v>136</v>
      </c>
      <c r="AS194" s="280"/>
      <c r="AT194" s="183">
        <v>43239</v>
      </c>
      <c r="AU194" s="183" t="s">
        <v>581</v>
      </c>
      <c r="AV194" s="183">
        <v>1</v>
      </c>
      <c r="AW194" s="185" t="s">
        <v>3327</v>
      </c>
      <c r="AX194" s="184">
        <v>1.8</v>
      </c>
      <c r="AY194" s="186">
        <v>20</v>
      </c>
      <c r="AZ194" s="187">
        <v>36</v>
      </c>
      <c r="BA194" s="207" t="s">
        <v>3900</v>
      </c>
      <c r="BB194" s="208" t="s">
        <v>632</v>
      </c>
      <c r="BC194" s="208"/>
    </row>
    <row r="195" spans="1:55" ht="24">
      <c r="A195" s="115">
        <v>192</v>
      </c>
      <c r="B195" s="125" t="s">
        <v>632</v>
      </c>
      <c r="C195" s="120">
        <v>1</v>
      </c>
      <c r="D195" s="120" t="s">
        <v>581</v>
      </c>
      <c r="E195" s="15">
        <v>40</v>
      </c>
      <c r="F195" s="183">
        <v>45034</v>
      </c>
      <c r="G195" s="184">
        <v>1</v>
      </c>
      <c r="H195" s="183">
        <v>1</v>
      </c>
      <c r="I195" s="185" t="s">
        <v>3364</v>
      </c>
      <c r="J195" s="184">
        <v>9.1778</v>
      </c>
      <c r="K195" s="186">
        <v>40</v>
      </c>
      <c r="L195" s="187">
        <v>367.11199999999997</v>
      </c>
      <c r="M195" s="207" t="s">
        <v>2540</v>
      </c>
      <c r="N195" s="217" t="s">
        <v>949</v>
      </c>
      <c r="O195" s="217"/>
      <c r="P195" s="267" t="s">
        <v>855</v>
      </c>
      <c r="Q195" s="184" t="s">
        <v>581</v>
      </c>
      <c r="R195" s="183">
        <v>1</v>
      </c>
      <c r="S195" s="268" t="s">
        <v>3327</v>
      </c>
      <c r="T195" s="184">
        <v>5.53</v>
      </c>
      <c r="U195" s="186">
        <v>40</v>
      </c>
      <c r="V195" s="187">
        <v>221.2</v>
      </c>
      <c r="W195" s="273" t="s">
        <v>4368</v>
      </c>
      <c r="X195" s="274" t="s">
        <v>4369</v>
      </c>
      <c r="Y195" s="274"/>
      <c r="Z195" s="267"/>
      <c r="AA195" s="184"/>
      <c r="AB195" s="183"/>
      <c r="AC195" s="268"/>
      <c r="AD195" s="184"/>
      <c r="AE195" s="186"/>
      <c r="AF195" s="187"/>
      <c r="AG195" s="273"/>
      <c r="AH195" s="273"/>
      <c r="AI195" s="274"/>
      <c r="AJ195" s="218">
        <v>250108287</v>
      </c>
      <c r="AK195" s="219" t="s">
        <v>2199</v>
      </c>
      <c r="AL195" s="220">
        <v>1</v>
      </c>
      <c r="AM195" s="185" t="s">
        <v>1899</v>
      </c>
      <c r="AN195" s="214">
        <v>4.5774</v>
      </c>
      <c r="AO195" s="186">
        <v>40</v>
      </c>
      <c r="AP195" s="187">
        <v>183.096</v>
      </c>
      <c r="AQ195" s="215" t="s">
        <v>4368</v>
      </c>
      <c r="AR195" s="280" t="s">
        <v>136</v>
      </c>
      <c r="AS195" s="280"/>
      <c r="AT195" s="183">
        <v>77881</v>
      </c>
      <c r="AU195" s="183" t="s">
        <v>581</v>
      </c>
      <c r="AV195" s="183">
        <v>1</v>
      </c>
      <c r="AW195" s="185" t="s">
        <v>3327</v>
      </c>
      <c r="AX195" s="184">
        <v>1.8</v>
      </c>
      <c r="AY195" s="186">
        <v>40</v>
      </c>
      <c r="AZ195" s="187">
        <v>72</v>
      </c>
      <c r="BA195" s="207" t="s">
        <v>3900</v>
      </c>
      <c r="BB195" s="208" t="s">
        <v>632</v>
      </c>
      <c r="BC195" s="208"/>
    </row>
    <row r="196" spans="1:55" ht="25.5" customHeight="1">
      <c r="A196" s="115">
        <v>193</v>
      </c>
      <c r="B196" s="125" t="s">
        <v>4096</v>
      </c>
      <c r="C196" s="120">
        <v>50</v>
      </c>
      <c r="D196" s="120" t="s">
        <v>617</v>
      </c>
      <c r="E196" s="15">
        <v>20</v>
      </c>
      <c r="F196" s="183">
        <v>37263</v>
      </c>
      <c r="G196" s="184">
        <v>1</v>
      </c>
      <c r="H196" s="183">
        <v>1</v>
      </c>
      <c r="I196" s="185" t="s">
        <v>3133</v>
      </c>
      <c r="J196" s="184">
        <v>14.916</v>
      </c>
      <c r="K196" s="186">
        <v>20</v>
      </c>
      <c r="L196" s="187">
        <v>298.32</v>
      </c>
      <c r="M196" s="207" t="s">
        <v>2420</v>
      </c>
      <c r="N196" s="217" t="s">
        <v>950</v>
      </c>
      <c r="O196" s="217"/>
      <c r="P196" s="267" t="s">
        <v>856</v>
      </c>
      <c r="Q196" s="184" t="s">
        <v>617</v>
      </c>
      <c r="R196" s="183">
        <v>1</v>
      </c>
      <c r="S196" s="268" t="s">
        <v>3156</v>
      </c>
      <c r="T196" s="184">
        <v>10</v>
      </c>
      <c r="U196" s="186">
        <v>20</v>
      </c>
      <c r="V196" s="187">
        <v>200</v>
      </c>
      <c r="W196" s="273" t="s">
        <v>3913</v>
      </c>
      <c r="X196" s="274" t="s">
        <v>4370</v>
      </c>
      <c r="Y196" s="274"/>
      <c r="Z196" s="267"/>
      <c r="AA196" s="184"/>
      <c r="AB196" s="183"/>
      <c r="AC196" s="268"/>
      <c r="AD196" s="184"/>
      <c r="AE196" s="186"/>
      <c r="AF196" s="187"/>
      <c r="AG196" s="273"/>
      <c r="AH196" s="273"/>
      <c r="AI196" s="274"/>
      <c r="AJ196" s="218">
        <v>150165765</v>
      </c>
      <c r="AK196" s="219" t="s">
        <v>2199</v>
      </c>
      <c r="AL196" s="220">
        <v>1</v>
      </c>
      <c r="AM196" s="185" t="s">
        <v>1300</v>
      </c>
      <c r="AN196" s="214">
        <v>13.8488</v>
      </c>
      <c r="AO196" s="186">
        <v>20</v>
      </c>
      <c r="AP196" s="187">
        <v>276.976</v>
      </c>
      <c r="AQ196" s="215" t="s">
        <v>3887</v>
      </c>
      <c r="AR196" s="280" t="s">
        <v>137</v>
      </c>
      <c r="AS196" s="280"/>
      <c r="AT196" s="183">
        <v>12781</v>
      </c>
      <c r="AU196" s="183" t="s">
        <v>617</v>
      </c>
      <c r="AV196" s="183">
        <v>1</v>
      </c>
      <c r="AW196" s="185" t="s">
        <v>3156</v>
      </c>
      <c r="AX196" s="184">
        <v>28</v>
      </c>
      <c r="AY196" s="186">
        <v>20</v>
      </c>
      <c r="AZ196" s="187">
        <v>560</v>
      </c>
      <c r="BA196" s="207" t="s">
        <v>2725</v>
      </c>
      <c r="BB196" s="208" t="s">
        <v>2777</v>
      </c>
      <c r="BC196" s="208"/>
    </row>
    <row r="197" spans="1:55" ht="25.5">
      <c r="A197" s="115">
        <v>194</v>
      </c>
      <c r="B197" s="125" t="s">
        <v>633</v>
      </c>
      <c r="C197" s="120">
        <v>100</v>
      </c>
      <c r="D197" s="120" t="s">
        <v>617</v>
      </c>
      <c r="E197" s="15">
        <v>120</v>
      </c>
      <c r="F197" s="183">
        <v>36324</v>
      </c>
      <c r="G197" s="184">
        <v>1</v>
      </c>
      <c r="H197" s="183">
        <v>1</v>
      </c>
      <c r="I197" s="185" t="s">
        <v>3133</v>
      </c>
      <c r="J197" s="184">
        <v>16.524</v>
      </c>
      <c r="K197" s="186">
        <v>120</v>
      </c>
      <c r="L197" s="187">
        <v>1982.88</v>
      </c>
      <c r="M197" s="207" t="s">
        <v>947</v>
      </c>
      <c r="N197" s="217" t="s">
        <v>951</v>
      </c>
      <c r="O197" s="217"/>
      <c r="P197" s="267">
        <v>7206</v>
      </c>
      <c r="Q197" s="184" t="s">
        <v>617</v>
      </c>
      <c r="R197" s="183">
        <v>1</v>
      </c>
      <c r="S197" s="268" t="s">
        <v>3156</v>
      </c>
      <c r="T197" s="184">
        <v>13.99</v>
      </c>
      <c r="U197" s="186">
        <v>120</v>
      </c>
      <c r="V197" s="187">
        <v>1678.8</v>
      </c>
      <c r="W197" s="273" t="s">
        <v>4377</v>
      </c>
      <c r="X197" s="274" t="s">
        <v>1204</v>
      </c>
      <c r="Y197" s="274"/>
      <c r="Z197" s="267"/>
      <c r="AA197" s="184"/>
      <c r="AB197" s="183"/>
      <c r="AC197" s="268"/>
      <c r="AD197" s="184"/>
      <c r="AE197" s="186"/>
      <c r="AF197" s="187"/>
      <c r="AG197" s="273"/>
      <c r="AH197" s="273"/>
      <c r="AI197" s="274"/>
      <c r="AJ197" s="218">
        <v>112879101</v>
      </c>
      <c r="AK197" s="219" t="s">
        <v>536</v>
      </c>
      <c r="AL197" s="220">
        <v>1</v>
      </c>
      <c r="AM197" s="185" t="s">
        <v>1289</v>
      </c>
      <c r="AN197" s="214">
        <v>13.2848</v>
      </c>
      <c r="AO197" s="186">
        <v>120</v>
      </c>
      <c r="AP197" s="187">
        <v>1594.1760000000002</v>
      </c>
      <c r="AQ197" s="215" t="s">
        <v>138</v>
      </c>
      <c r="AR197" s="280" t="s">
        <v>139</v>
      </c>
      <c r="AS197" s="280"/>
      <c r="AT197" s="183">
        <v>67919</v>
      </c>
      <c r="AU197" s="183" t="s">
        <v>617</v>
      </c>
      <c r="AV197" s="183">
        <f>1/100</f>
        <v>0.01</v>
      </c>
      <c r="AW197" s="185" t="s">
        <v>3156</v>
      </c>
      <c r="AX197" s="184">
        <v>0.1615</v>
      </c>
      <c r="AY197" s="186">
        <f>120/AV197</f>
        <v>12000</v>
      </c>
      <c r="AZ197" s="187">
        <f>AX197*AY197</f>
        <v>1938</v>
      </c>
      <c r="BA197" s="207" t="s">
        <v>2700</v>
      </c>
      <c r="BB197" s="208" t="s">
        <v>633</v>
      </c>
      <c r="BC197" s="208"/>
    </row>
    <row r="198" spans="1:55" ht="36">
      <c r="A198" s="115">
        <v>195</v>
      </c>
      <c r="B198" s="125" t="s">
        <v>12</v>
      </c>
      <c r="C198" s="120">
        <v>1</v>
      </c>
      <c r="D198" s="120" t="s">
        <v>581</v>
      </c>
      <c r="E198" s="15">
        <v>10</v>
      </c>
      <c r="F198" s="183">
        <v>44260</v>
      </c>
      <c r="G198" s="184">
        <v>1</v>
      </c>
      <c r="H198" s="183">
        <v>1.2</v>
      </c>
      <c r="I198" s="185" t="s">
        <v>3364</v>
      </c>
      <c r="J198" s="184">
        <v>5.031</v>
      </c>
      <c r="K198" s="186">
        <f>10/H198</f>
        <v>8.333333333333334</v>
      </c>
      <c r="L198" s="187">
        <f>J198*K198</f>
        <v>41.925</v>
      </c>
      <c r="M198" s="207" t="s">
        <v>2400</v>
      </c>
      <c r="N198" s="217" t="s">
        <v>952</v>
      </c>
      <c r="O198" s="217"/>
      <c r="P198" s="267">
        <v>231</v>
      </c>
      <c r="Q198" s="184" t="s">
        <v>857</v>
      </c>
      <c r="R198" s="183">
        <v>1.2</v>
      </c>
      <c r="S198" s="268" t="s">
        <v>1205</v>
      </c>
      <c r="T198" s="184">
        <v>4.83</v>
      </c>
      <c r="U198" s="186">
        <v>8.333333333333334</v>
      </c>
      <c r="V198" s="187">
        <v>40.25</v>
      </c>
      <c r="W198" s="273" t="s">
        <v>3906</v>
      </c>
      <c r="X198" s="274" t="s">
        <v>4371</v>
      </c>
      <c r="Y198" s="274"/>
      <c r="Z198" s="267"/>
      <c r="AA198" s="184"/>
      <c r="AB198" s="183"/>
      <c r="AC198" s="268"/>
      <c r="AD198" s="184"/>
      <c r="AE198" s="186"/>
      <c r="AF198" s="187"/>
      <c r="AG198" s="273"/>
      <c r="AH198" s="273"/>
      <c r="AI198" s="274"/>
      <c r="AJ198" s="218">
        <v>150857420</v>
      </c>
      <c r="AK198" s="219" t="s">
        <v>2199</v>
      </c>
      <c r="AL198" s="220">
        <v>4</v>
      </c>
      <c r="AM198" s="185" t="s">
        <v>1899</v>
      </c>
      <c r="AN198" s="214">
        <v>14.3044</v>
      </c>
      <c r="AO198" s="186">
        <v>2.5</v>
      </c>
      <c r="AP198" s="187">
        <v>35.760999999999996</v>
      </c>
      <c r="AQ198" s="215" t="s">
        <v>140</v>
      </c>
      <c r="AR198" s="280" t="s">
        <v>141</v>
      </c>
      <c r="AS198" s="280"/>
      <c r="AT198" s="183">
        <v>41391</v>
      </c>
      <c r="AU198" s="183" t="s">
        <v>581</v>
      </c>
      <c r="AV198" s="183">
        <v>1</v>
      </c>
      <c r="AW198" s="185" t="s">
        <v>3327</v>
      </c>
      <c r="AX198" s="184">
        <v>6.555</v>
      </c>
      <c r="AY198" s="186">
        <v>10</v>
      </c>
      <c r="AZ198" s="187">
        <v>65.55</v>
      </c>
      <c r="BA198" s="207" t="s">
        <v>2695</v>
      </c>
      <c r="BB198" s="208" t="s">
        <v>12</v>
      </c>
      <c r="BC198" s="208"/>
    </row>
    <row r="199" spans="1:55" ht="25.5">
      <c r="A199" s="115">
        <v>196</v>
      </c>
      <c r="B199" s="125" t="s">
        <v>3094</v>
      </c>
      <c r="C199" s="120">
        <v>1</v>
      </c>
      <c r="D199" s="120" t="s">
        <v>613</v>
      </c>
      <c r="E199" s="15">
        <v>6</v>
      </c>
      <c r="F199" s="183">
        <v>32781</v>
      </c>
      <c r="G199" s="184">
        <v>1</v>
      </c>
      <c r="H199" s="183">
        <v>1</v>
      </c>
      <c r="I199" s="185" t="s">
        <v>3546</v>
      </c>
      <c r="J199" s="184">
        <v>4.3659</v>
      </c>
      <c r="K199" s="186">
        <v>6</v>
      </c>
      <c r="L199" s="187">
        <v>26.1954</v>
      </c>
      <c r="M199" s="207" t="s">
        <v>2403</v>
      </c>
      <c r="N199" s="217" t="s">
        <v>953</v>
      </c>
      <c r="O199" s="217"/>
      <c r="P199" s="267" t="s">
        <v>858</v>
      </c>
      <c r="Q199" s="184" t="s">
        <v>581</v>
      </c>
      <c r="R199" s="183">
        <v>1</v>
      </c>
      <c r="S199" s="268" t="s">
        <v>3401</v>
      </c>
      <c r="T199" s="184">
        <v>1.431</v>
      </c>
      <c r="U199" s="186">
        <v>6</v>
      </c>
      <c r="V199" s="187">
        <v>8.586</v>
      </c>
      <c r="W199" s="273" t="s">
        <v>4372</v>
      </c>
      <c r="X199" s="274" t="s">
        <v>4373</v>
      </c>
      <c r="Y199" s="274"/>
      <c r="Z199" s="267"/>
      <c r="AA199" s="184"/>
      <c r="AB199" s="183"/>
      <c r="AC199" s="268"/>
      <c r="AD199" s="184"/>
      <c r="AE199" s="186"/>
      <c r="AF199" s="187"/>
      <c r="AG199" s="273"/>
      <c r="AH199" s="273"/>
      <c r="AI199" s="274"/>
      <c r="AJ199" s="218">
        <v>250105288</v>
      </c>
      <c r="AK199" s="219" t="s">
        <v>2199</v>
      </c>
      <c r="AL199" s="220">
        <v>1</v>
      </c>
      <c r="AM199" s="185" t="s">
        <v>1305</v>
      </c>
      <c r="AN199" s="214">
        <v>1.947</v>
      </c>
      <c r="AO199" s="186">
        <v>6</v>
      </c>
      <c r="AP199" s="187">
        <v>11.682</v>
      </c>
      <c r="AQ199" s="215" t="s">
        <v>1277</v>
      </c>
      <c r="AR199" s="280" t="s">
        <v>142</v>
      </c>
      <c r="AS199" s="280"/>
      <c r="AT199" s="183">
        <v>88167</v>
      </c>
      <c r="AU199" s="183" t="s">
        <v>613</v>
      </c>
      <c r="AV199" s="183">
        <v>1</v>
      </c>
      <c r="AW199" s="185" t="s">
        <v>1052</v>
      </c>
      <c r="AX199" s="184">
        <v>1.708</v>
      </c>
      <c r="AY199" s="186">
        <v>6</v>
      </c>
      <c r="AZ199" s="187">
        <v>10.248</v>
      </c>
      <c r="BA199" s="207" t="s">
        <v>2647</v>
      </c>
      <c r="BB199" s="208" t="s">
        <v>3094</v>
      </c>
      <c r="BC199" s="208"/>
    </row>
    <row r="200" spans="1:55" ht="36">
      <c r="A200" s="115">
        <v>197</v>
      </c>
      <c r="B200" s="125" t="s">
        <v>3095</v>
      </c>
      <c r="C200" s="120">
        <v>1</v>
      </c>
      <c r="D200" s="120" t="s">
        <v>615</v>
      </c>
      <c r="E200" s="15">
        <v>30</v>
      </c>
      <c r="F200" s="183">
        <v>32206</v>
      </c>
      <c r="G200" s="184">
        <v>1</v>
      </c>
      <c r="H200" s="183">
        <v>1</v>
      </c>
      <c r="I200" s="185" t="s">
        <v>3540</v>
      </c>
      <c r="J200" s="184">
        <v>17.3059</v>
      </c>
      <c r="K200" s="186">
        <v>30</v>
      </c>
      <c r="L200" s="187">
        <v>519.177</v>
      </c>
      <c r="M200" s="207" t="s">
        <v>941</v>
      </c>
      <c r="N200" s="217" t="s">
        <v>954</v>
      </c>
      <c r="O200" s="217"/>
      <c r="P200" s="267" t="s">
        <v>859</v>
      </c>
      <c r="Q200" s="184" t="s">
        <v>581</v>
      </c>
      <c r="R200" s="183">
        <v>1</v>
      </c>
      <c r="S200" s="268" t="s">
        <v>3402</v>
      </c>
      <c r="T200" s="184">
        <v>57.32</v>
      </c>
      <c r="U200" s="186">
        <v>30</v>
      </c>
      <c r="V200" s="187">
        <v>1719.6</v>
      </c>
      <c r="W200" s="273" t="s">
        <v>3909</v>
      </c>
      <c r="X200" s="274" t="s">
        <v>4374</v>
      </c>
      <c r="Y200" s="274"/>
      <c r="Z200" s="267"/>
      <c r="AA200" s="184"/>
      <c r="AB200" s="183"/>
      <c r="AC200" s="268"/>
      <c r="AD200" s="184"/>
      <c r="AE200" s="186"/>
      <c r="AF200" s="187"/>
      <c r="AG200" s="273"/>
      <c r="AH200" s="273"/>
      <c r="AI200" s="274"/>
      <c r="AJ200" s="218">
        <v>130382582</v>
      </c>
      <c r="AK200" s="219" t="s">
        <v>2199</v>
      </c>
      <c r="AL200" s="220">
        <v>1</v>
      </c>
      <c r="AM200" s="185" t="s">
        <v>1276</v>
      </c>
      <c r="AN200" s="214">
        <v>8.2267</v>
      </c>
      <c r="AO200" s="186">
        <v>30</v>
      </c>
      <c r="AP200" s="187">
        <v>246.801</v>
      </c>
      <c r="AQ200" s="215" t="s">
        <v>2656</v>
      </c>
      <c r="AR200" s="280" t="s">
        <v>143</v>
      </c>
      <c r="AS200" s="280"/>
      <c r="AT200" s="183">
        <v>28129</v>
      </c>
      <c r="AU200" s="183" t="s">
        <v>615</v>
      </c>
      <c r="AV200" s="183">
        <v>1</v>
      </c>
      <c r="AW200" s="185" t="s">
        <v>1045</v>
      </c>
      <c r="AX200" s="184">
        <v>6.156</v>
      </c>
      <c r="AY200" s="186">
        <v>30</v>
      </c>
      <c r="AZ200" s="187">
        <v>184.68</v>
      </c>
      <c r="BA200" s="207" t="s">
        <v>2700</v>
      </c>
      <c r="BB200" s="208" t="s">
        <v>3095</v>
      </c>
      <c r="BC200" s="208"/>
    </row>
    <row r="201" spans="1:55" ht="36">
      <c r="A201" s="115">
        <v>198</v>
      </c>
      <c r="B201" s="125" t="s">
        <v>3096</v>
      </c>
      <c r="C201" s="120">
        <v>6</v>
      </c>
      <c r="D201" s="103" t="s">
        <v>621</v>
      </c>
      <c r="E201" s="15">
        <v>3</v>
      </c>
      <c r="F201" s="183">
        <v>24199</v>
      </c>
      <c r="G201" s="184">
        <v>1</v>
      </c>
      <c r="H201" s="183">
        <v>0.83333333333</v>
      </c>
      <c r="I201" s="185" t="s">
        <v>3553</v>
      </c>
      <c r="J201" s="184">
        <v>43.6262</v>
      </c>
      <c r="K201" s="186">
        <f>3/H201</f>
        <v>3.6000000000143997</v>
      </c>
      <c r="L201" s="187">
        <f>J201*K201</f>
        <v>157.0543200006282</v>
      </c>
      <c r="M201" s="207" t="s">
        <v>2403</v>
      </c>
      <c r="N201" s="217" t="s">
        <v>955</v>
      </c>
      <c r="O201" s="217"/>
      <c r="P201" s="267" t="s">
        <v>860</v>
      </c>
      <c r="Q201" s="184" t="s">
        <v>861</v>
      </c>
      <c r="R201" s="183">
        <v>0.833</v>
      </c>
      <c r="S201" s="268" t="s">
        <v>1206</v>
      </c>
      <c r="T201" s="184">
        <v>39</v>
      </c>
      <c r="U201" s="186">
        <v>3.6014405762304924</v>
      </c>
      <c r="V201" s="187">
        <v>140.4561824729892</v>
      </c>
      <c r="W201" s="273" t="s">
        <v>3909</v>
      </c>
      <c r="X201" s="274" t="s">
        <v>4375</v>
      </c>
      <c r="Y201" s="274"/>
      <c r="Z201" s="267"/>
      <c r="AA201" s="184"/>
      <c r="AB201" s="183"/>
      <c r="AC201" s="268"/>
      <c r="AD201" s="184"/>
      <c r="AE201" s="186"/>
      <c r="AF201" s="187"/>
      <c r="AG201" s="273"/>
      <c r="AH201" s="273"/>
      <c r="AI201" s="274"/>
      <c r="AJ201" s="218">
        <v>150166931</v>
      </c>
      <c r="AK201" s="219" t="s">
        <v>2199</v>
      </c>
      <c r="AL201" s="220">
        <v>0.16667</v>
      </c>
      <c r="AM201" s="185" t="s">
        <v>144</v>
      </c>
      <c r="AN201" s="214">
        <v>9.0008</v>
      </c>
      <c r="AO201" s="186">
        <v>17.999640007199854</v>
      </c>
      <c r="AP201" s="187">
        <v>162.01115977680445</v>
      </c>
      <c r="AQ201" s="215" t="s">
        <v>3909</v>
      </c>
      <c r="AR201" s="280" t="s">
        <v>145</v>
      </c>
      <c r="AS201" s="280"/>
      <c r="AT201" s="183">
        <v>60143</v>
      </c>
      <c r="AU201" s="183" t="s">
        <v>621</v>
      </c>
      <c r="AV201" s="183">
        <v>1</v>
      </c>
      <c r="AW201" s="185" t="s">
        <v>2849</v>
      </c>
      <c r="AX201" s="184">
        <v>7.41</v>
      </c>
      <c r="AY201" s="186">
        <v>3</v>
      </c>
      <c r="AZ201" s="187">
        <v>22.23</v>
      </c>
      <c r="BA201" s="207" t="s">
        <v>2700</v>
      </c>
      <c r="BB201" s="208" t="s">
        <v>3096</v>
      </c>
      <c r="BC201" s="208"/>
    </row>
    <row r="202" spans="1:55" ht="25.5" customHeight="1">
      <c r="A202" s="115">
        <v>199</v>
      </c>
      <c r="B202" s="103" t="s">
        <v>4319</v>
      </c>
      <c r="C202" s="120">
        <v>1</v>
      </c>
      <c r="D202" s="120" t="s">
        <v>616</v>
      </c>
      <c r="E202" s="15">
        <v>6</v>
      </c>
      <c r="F202" s="183">
        <v>12017</v>
      </c>
      <c r="G202" s="184">
        <v>1</v>
      </c>
      <c r="H202" s="183">
        <v>1</v>
      </c>
      <c r="I202" s="185" t="s">
        <v>3541</v>
      </c>
      <c r="J202" s="184">
        <v>59.1154</v>
      </c>
      <c r="K202" s="186">
        <v>6</v>
      </c>
      <c r="L202" s="187">
        <v>354.6924</v>
      </c>
      <c r="M202" s="207" t="s">
        <v>2403</v>
      </c>
      <c r="N202" s="217" t="s">
        <v>956</v>
      </c>
      <c r="O202" s="217"/>
      <c r="P202" s="267" t="s">
        <v>862</v>
      </c>
      <c r="Q202" s="184" t="s">
        <v>581</v>
      </c>
      <c r="R202" s="183">
        <v>1</v>
      </c>
      <c r="S202" s="268" t="s">
        <v>1207</v>
      </c>
      <c r="T202" s="184">
        <v>55.47</v>
      </c>
      <c r="U202" s="186">
        <v>6</v>
      </c>
      <c r="V202" s="187">
        <v>332.82</v>
      </c>
      <c r="W202" s="273" t="s">
        <v>3909</v>
      </c>
      <c r="X202" s="274" t="s">
        <v>4376</v>
      </c>
      <c r="Y202" s="274"/>
      <c r="Z202" s="267"/>
      <c r="AA202" s="184"/>
      <c r="AB202" s="183"/>
      <c r="AC202" s="268"/>
      <c r="AD202" s="184"/>
      <c r="AE202" s="186"/>
      <c r="AF202" s="187"/>
      <c r="AG202" s="273"/>
      <c r="AH202" s="273"/>
      <c r="AI202" s="274"/>
      <c r="AJ202" s="218">
        <v>150169949</v>
      </c>
      <c r="AK202" s="219" t="s">
        <v>2199</v>
      </c>
      <c r="AL202" s="220">
        <v>1</v>
      </c>
      <c r="AM202" s="185" t="s">
        <v>1284</v>
      </c>
      <c r="AN202" s="214">
        <v>59.9472</v>
      </c>
      <c r="AO202" s="186">
        <v>6</v>
      </c>
      <c r="AP202" s="187">
        <v>359.6832</v>
      </c>
      <c r="AQ202" s="215" t="s">
        <v>3909</v>
      </c>
      <c r="AR202" s="280" t="s">
        <v>146</v>
      </c>
      <c r="AS202" s="280"/>
      <c r="AT202" s="183">
        <v>66339</v>
      </c>
      <c r="AU202" s="183" t="s">
        <v>616</v>
      </c>
      <c r="AV202" s="183">
        <v>1</v>
      </c>
      <c r="AW202" s="185" t="s">
        <v>1049</v>
      </c>
      <c r="AX202" s="184">
        <v>54.801</v>
      </c>
      <c r="AY202" s="186">
        <v>6</v>
      </c>
      <c r="AZ202" s="187">
        <v>328.80600000000004</v>
      </c>
      <c r="BA202" s="207" t="s">
        <v>3909</v>
      </c>
      <c r="BB202" s="208" t="s">
        <v>2778</v>
      </c>
      <c r="BC202" s="208"/>
    </row>
    <row r="203" spans="1:55" ht="36">
      <c r="A203" s="115">
        <v>200</v>
      </c>
      <c r="B203" s="125" t="s">
        <v>1613</v>
      </c>
      <c r="C203" s="120">
        <v>1</v>
      </c>
      <c r="D203" s="120" t="s">
        <v>581</v>
      </c>
      <c r="E203" s="15">
        <v>50</v>
      </c>
      <c r="F203" s="183">
        <v>32587</v>
      </c>
      <c r="G203" s="184">
        <v>1</v>
      </c>
      <c r="H203" s="183">
        <v>1</v>
      </c>
      <c r="I203" s="185" t="s">
        <v>3364</v>
      </c>
      <c r="J203" s="184">
        <v>0.3305</v>
      </c>
      <c r="K203" s="186">
        <v>50</v>
      </c>
      <c r="L203" s="187">
        <v>16.525</v>
      </c>
      <c r="M203" s="207" t="s">
        <v>2463</v>
      </c>
      <c r="N203" s="217" t="s">
        <v>3566</v>
      </c>
      <c r="O203" s="217"/>
      <c r="P203" s="267" t="s">
        <v>863</v>
      </c>
      <c r="Q203" s="184" t="s">
        <v>581</v>
      </c>
      <c r="R203" s="183">
        <v>1</v>
      </c>
      <c r="S203" s="268" t="s">
        <v>3327</v>
      </c>
      <c r="T203" s="184">
        <v>1.28</v>
      </c>
      <c r="U203" s="186">
        <v>50</v>
      </c>
      <c r="V203" s="187">
        <v>64</v>
      </c>
      <c r="W203" s="273" t="s">
        <v>4377</v>
      </c>
      <c r="X203" s="274" t="s">
        <v>4378</v>
      </c>
      <c r="Y203" s="274"/>
      <c r="Z203" s="267"/>
      <c r="AA203" s="184"/>
      <c r="AB203" s="183"/>
      <c r="AC203" s="268"/>
      <c r="AD203" s="184"/>
      <c r="AE203" s="186"/>
      <c r="AF203" s="187"/>
      <c r="AG203" s="273"/>
      <c r="AH203" s="273"/>
      <c r="AI203" s="274"/>
      <c r="AJ203" s="218">
        <v>111009235</v>
      </c>
      <c r="AK203" s="219" t="s">
        <v>2199</v>
      </c>
      <c r="AL203" s="220">
        <v>1</v>
      </c>
      <c r="AM203" s="185" t="s">
        <v>1899</v>
      </c>
      <c r="AN203" s="214">
        <v>1.1571</v>
      </c>
      <c r="AO203" s="186">
        <v>50</v>
      </c>
      <c r="AP203" s="187">
        <v>57.855</v>
      </c>
      <c r="AQ203" s="215" t="s">
        <v>528</v>
      </c>
      <c r="AR203" s="280" t="s">
        <v>147</v>
      </c>
      <c r="AS203" s="280"/>
      <c r="AT203" s="183">
        <v>27127</v>
      </c>
      <c r="AU203" s="183" t="s">
        <v>581</v>
      </c>
      <c r="AV203" s="183">
        <v>1</v>
      </c>
      <c r="AW203" s="185" t="s">
        <v>3327</v>
      </c>
      <c r="AX203" s="184">
        <v>0.30600000000000005</v>
      </c>
      <c r="AY203" s="186">
        <v>50</v>
      </c>
      <c r="AZ203" s="187">
        <v>15.3</v>
      </c>
      <c r="BA203" s="207" t="s">
        <v>2746</v>
      </c>
      <c r="BB203" s="208" t="s">
        <v>2779</v>
      </c>
      <c r="BC203" s="208"/>
    </row>
    <row r="204" spans="1:55" ht="36">
      <c r="A204" s="115">
        <v>201</v>
      </c>
      <c r="B204" s="125" t="s">
        <v>635</v>
      </c>
      <c r="C204" s="120">
        <v>3</v>
      </c>
      <c r="D204" s="103" t="s">
        <v>668</v>
      </c>
      <c r="E204" s="15">
        <v>20</v>
      </c>
      <c r="F204" s="183">
        <v>32320</v>
      </c>
      <c r="G204" s="184">
        <v>1</v>
      </c>
      <c r="H204" s="183">
        <v>1</v>
      </c>
      <c r="I204" s="185" t="s">
        <v>3368</v>
      </c>
      <c r="J204" s="184">
        <v>2.5906</v>
      </c>
      <c r="K204" s="186">
        <v>20</v>
      </c>
      <c r="L204" s="187">
        <v>51.812</v>
      </c>
      <c r="M204" s="207" t="s">
        <v>3567</v>
      </c>
      <c r="N204" s="217" t="s">
        <v>3568</v>
      </c>
      <c r="O204" s="217"/>
      <c r="P204" s="267" t="s">
        <v>864</v>
      </c>
      <c r="Q204" s="184" t="s">
        <v>861</v>
      </c>
      <c r="R204" s="183">
        <v>1.67</v>
      </c>
      <c r="S204" s="268" t="s">
        <v>1208</v>
      </c>
      <c r="T204" s="184">
        <v>6.11</v>
      </c>
      <c r="U204" s="186">
        <v>11.976047904191617</v>
      </c>
      <c r="V204" s="187">
        <v>73.17365269461078</v>
      </c>
      <c r="W204" s="273" t="s">
        <v>3887</v>
      </c>
      <c r="X204" s="274" t="s">
        <v>4379</v>
      </c>
      <c r="Y204" s="274"/>
      <c r="Z204" s="267"/>
      <c r="AA204" s="184"/>
      <c r="AB204" s="183"/>
      <c r="AC204" s="268"/>
      <c r="AD204" s="184"/>
      <c r="AE204" s="186"/>
      <c r="AF204" s="187"/>
      <c r="AG204" s="273"/>
      <c r="AH204" s="273"/>
      <c r="AI204" s="274"/>
      <c r="AJ204" s="218">
        <v>151301611</v>
      </c>
      <c r="AK204" s="219" t="s">
        <v>2199</v>
      </c>
      <c r="AL204" s="220">
        <v>1</v>
      </c>
      <c r="AM204" s="185" t="s">
        <v>393</v>
      </c>
      <c r="AN204" s="214">
        <v>3.8</v>
      </c>
      <c r="AO204" s="186">
        <v>20</v>
      </c>
      <c r="AP204" s="187">
        <v>76</v>
      </c>
      <c r="AQ204" s="215" t="s">
        <v>2657</v>
      </c>
      <c r="AR204" s="280" t="s">
        <v>148</v>
      </c>
      <c r="AS204" s="280"/>
      <c r="AT204" s="183">
        <v>55086</v>
      </c>
      <c r="AU204" s="183" t="s">
        <v>668</v>
      </c>
      <c r="AV204" s="183">
        <v>1</v>
      </c>
      <c r="AW204" s="185" t="s">
        <v>1046</v>
      </c>
      <c r="AX204" s="184">
        <v>6.093</v>
      </c>
      <c r="AY204" s="186">
        <v>20</v>
      </c>
      <c r="AZ204" s="187">
        <v>121.86</v>
      </c>
      <c r="BA204" s="207" t="s">
        <v>2709</v>
      </c>
      <c r="BB204" s="208" t="s">
        <v>635</v>
      </c>
      <c r="BC204" s="208"/>
    </row>
    <row r="205" spans="1:55" ht="25.5">
      <c r="A205" s="115">
        <v>202</v>
      </c>
      <c r="B205" s="125" t="s">
        <v>634</v>
      </c>
      <c r="C205" s="120">
        <v>72</v>
      </c>
      <c r="D205" s="103" t="s">
        <v>621</v>
      </c>
      <c r="E205" s="15">
        <v>5</v>
      </c>
      <c r="F205" s="183">
        <v>32057</v>
      </c>
      <c r="G205" s="184">
        <v>1</v>
      </c>
      <c r="H205" s="183">
        <v>1</v>
      </c>
      <c r="I205" s="185" t="s">
        <v>3553</v>
      </c>
      <c r="J205" s="184">
        <v>29.2939</v>
      </c>
      <c r="K205" s="186">
        <v>5</v>
      </c>
      <c r="L205" s="187">
        <v>146.4695</v>
      </c>
      <c r="M205" s="207" t="s">
        <v>3567</v>
      </c>
      <c r="N205" s="217" t="s">
        <v>957</v>
      </c>
      <c r="O205" s="217"/>
      <c r="P205" s="267">
        <v>106712</v>
      </c>
      <c r="Q205" s="184" t="s">
        <v>1195</v>
      </c>
      <c r="R205" s="183">
        <v>1.67</v>
      </c>
      <c r="S205" s="268" t="s">
        <v>1209</v>
      </c>
      <c r="T205" s="184">
        <v>75.11</v>
      </c>
      <c r="U205" s="186">
        <v>2.9940119760479043</v>
      </c>
      <c r="V205" s="187">
        <v>224.8802395209581</v>
      </c>
      <c r="W205" s="273" t="s">
        <v>3906</v>
      </c>
      <c r="X205" s="274" t="s">
        <v>1210</v>
      </c>
      <c r="Y205" s="274"/>
      <c r="Z205" s="267"/>
      <c r="AA205" s="184"/>
      <c r="AB205" s="183"/>
      <c r="AC205" s="268"/>
      <c r="AD205" s="184"/>
      <c r="AE205" s="186"/>
      <c r="AF205" s="187"/>
      <c r="AG205" s="273"/>
      <c r="AH205" s="273"/>
      <c r="AI205" s="274"/>
      <c r="AJ205" s="218">
        <v>250116433</v>
      </c>
      <c r="AK205" s="219" t="s">
        <v>535</v>
      </c>
      <c r="AL205" s="220">
        <v>1</v>
      </c>
      <c r="AM205" s="185" t="s">
        <v>75</v>
      </c>
      <c r="AN205" s="214">
        <v>47.8467</v>
      </c>
      <c r="AO205" s="186">
        <v>5</v>
      </c>
      <c r="AP205" s="187">
        <v>239.2335</v>
      </c>
      <c r="AQ205" s="215" t="s">
        <v>149</v>
      </c>
      <c r="AR205" s="280" t="s">
        <v>150</v>
      </c>
      <c r="AS205" s="280"/>
      <c r="AT205" s="183">
        <v>34552</v>
      </c>
      <c r="AU205" s="183" t="s">
        <v>621</v>
      </c>
      <c r="AV205" s="183">
        <v>1</v>
      </c>
      <c r="AW205" s="185" t="s">
        <v>2849</v>
      </c>
      <c r="AX205" s="184">
        <v>48.82</v>
      </c>
      <c r="AY205" s="186">
        <v>5</v>
      </c>
      <c r="AZ205" s="187">
        <v>244.1</v>
      </c>
      <c r="BA205" s="207" t="s">
        <v>3901</v>
      </c>
      <c r="BB205" s="208" t="s">
        <v>634</v>
      </c>
      <c r="BC205" s="208"/>
    </row>
    <row r="206" spans="1:55" ht="36">
      <c r="A206" s="115">
        <v>203</v>
      </c>
      <c r="B206" s="125" t="s">
        <v>4099</v>
      </c>
      <c r="C206" s="120">
        <v>1</v>
      </c>
      <c r="D206" s="120" t="s">
        <v>581</v>
      </c>
      <c r="E206" s="15">
        <v>7</v>
      </c>
      <c r="F206" s="183">
        <v>34264</v>
      </c>
      <c r="G206" s="184">
        <v>1</v>
      </c>
      <c r="H206" s="183">
        <v>1</v>
      </c>
      <c r="I206" s="185" t="s">
        <v>3364</v>
      </c>
      <c r="J206" s="184">
        <v>52.8566</v>
      </c>
      <c r="K206" s="186">
        <v>7</v>
      </c>
      <c r="L206" s="187">
        <v>369.9962</v>
      </c>
      <c r="M206" s="207" t="s">
        <v>958</v>
      </c>
      <c r="N206" s="217" t="s">
        <v>959</v>
      </c>
      <c r="O206" s="217"/>
      <c r="P206" s="267" t="s">
        <v>1211</v>
      </c>
      <c r="Q206" s="184" t="s">
        <v>581</v>
      </c>
      <c r="R206" s="183">
        <v>1</v>
      </c>
      <c r="S206" s="268" t="s">
        <v>3327</v>
      </c>
      <c r="T206" s="184">
        <v>56.22</v>
      </c>
      <c r="U206" s="186">
        <v>7</v>
      </c>
      <c r="V206" s="187">
        <v>393.54</v>
      </c>
      <c r="W206" s="269" t="s">
        <v>3424</v>
      </c>
      <c r="X206" s="271" t="s">
        <v>4380</v>
      </c>
      <c r="Y206" s="271"/>
      <c r="Z206" s="267"/>
      <c r="AA206" s="184"/>
      <c r="AB206" s="183"/>
      <c r="AC206" s="268"/>
      <c r="AD206" s="184"/>
      <c r="AE206" s="186"/>
      <c r="AF206" s="187"/>
      <c r="AG206" s="269"/>
      <c r="AH206" s="269"/>
      <c r="AI206" s="271"/>
      <c r="AJ206" s="218">
        <v>431303738</v>
      </c>
      <c r="AK206" s="219" t="s">
        <v>2199</v>
      </c>
      <c r="AL206" s="220">
        <v>1</v>
      </c>
      <c r="AM206" s="185" t="s">
        <v>1899</v>
      </c>
      <c r="AN206" s="214">
        <v>50.8948</v>
      </c>
      <c r="AO206" s="186">
        <v>7</v>
      </c>
      <c r="AP206" s="187">
        <v>356.2636</v>
      </c>
      <c r="AQ206" s="215" t="s">
        <v>2639</v>
      </c>
      <c r="AR206" s="280" t="s">
        <v>151</v>
      </c>
      <c r="AS206" s="280"/>
      <c r="AT206" s="183">
        <v>53734</v>
      </c>
      <c r="AU206" s="183" t="s">
        <v>581</v>
      </c>
      <c r="AV206" s="183">
        <v>1</v>
      </c>
      <c r="AW206" s="185" t="s">
        <v>3327</v>
      </c>
      <c r="AX206" s="184">
        <v>19.845</v>
      </c>
      <c r="AY206" s="186">
        <v>7</v>
      </c>
      <c r="AZ206" s="187">
        <v>138.915</v>
      </c>
      <c r="BA206" s="207" t="s">
        <v>2700</v>
      </c>
      <c r="BB206" s="208" t="s">
        <v>2780</v>
      </c>
      <c r="BC206" s="208"/>
    </row>
    <row r="207" spans="1:55" ht="36">
      <c r="A207" s="115">
        <v>204</v>
      </c>
      <c r="B207" s="125" t="s">
        <v>3100</v>
      </c>
      <c r="C207" s="120">
        <v>1</v>
      </c>
      <c r="D207" s="120" t="s">
        <v>616</v>
      </c>
      <c r="E207" s="15">
        <v>5</v>
      </c>
      <c r="F207" s="183">
        <v>60229</v>
      </c>
      <c r="G207" s="184">
        <v>1</v>
      </c>
      <c r="H207" s="183">
        <v>1</v>
      </c>
      <c r="I207" s="185" t="s">
        <v>3541</v>
      </c>
      <c r="J207" s="184">
        <v>44.856</v>
      </c>
      <c r="K207" s="186">
        <v>5</v>
      </c>
      <c r="L207" s="187">
        <v>224.28</v>
      </c>
      <c r="M207" s="207" t="s">
        <v>958</v>
      </c>
      <c r="N207" s="217" t="s">
        <v>960</v>
      </c>
      <c r="O207" s="217"/>
      <c r="P207" s="267" t="s">
        <v>865</v>
      </c>
      <c r="Q207" s="184" t="s">
        <v>581</v>
      </c>
      <c r="R207" s="183">
        <v>1</v>
      </c>
      <c r="S207" s="268" t="s">
        <v>1207</v>
      </c>
      <c r="T207" s="184">
        <v>62.56</v>
      </c>
      <c r="U207" s="186">
        <v>5</v>
      </c>
      <c r="V207" s="187">
        <v>312.8</v>
      </c>
      <c r="W207" s="273" t="s">
        <v>3909</v>
      </c>
      <c r="X207" s="274" t="s">
        <v>4381</v>
      </c>
      <c r="Y207" s="274"/>
      <c r="Z207" s="267"/>
      <c r="AA207" s="184"/>
      <c r="AB207" s="183"/>
      <c r="AC207" s="268"/>
      <c r="AD207" s="184"/>
      <c r="AE207" s="186"/>
      <c r="AF207" s="187"/>
      <c r="AG207" s="273"/>
      <c r="AH207" s="273"/>
      <c r="AI207" s="274"/>
      <c r="AJ207" s="218">
        <v>150220090</v>
      </c>
      <c r="AK207" s="219" t="s">
        <v>2199</v>
      </c>
      <c r="AL207" s="220">
        <v>1</v>
      </c>
      <c r="AM207" s="185" t="s">
        <v>1284</v>
      </c>
      <c r="AN207" s="214">
        <v>46.2814</v>
      </c>
      <c r="AO207" s="186">
        <v>5</v>
      </c>
      <c r="AP207" s="187">
        <v>231.40699999999998</v>
      </c>
      <c r="AQ207" s="215" t="s">
        <v>2651</v>
      </c>
      <c r="AR207" s="280" t="s">
        <v>152</v>
      </c>
      <c r="AS207" s="280"/>
      <c r="AT207" s="183">
        <v>20244</v>
      </c>
      <c r="AU207" s="183" t="s">
        <v>616</v>
      </c>
      <c r="AV207" s="183">
        <v>1</v>
      </c>
      <c r="AW207" s="185" t="s">
        <v>1049</v>
      </c>
      <c r="AX207" s="184">
        <v>68.94</v>
      </c>
      <c r="AY207" s="186">
        <v>5</v>
      </c>
      <c r="AZ207" s="187">
        <v>344.7</v>
      </c>
      <c r="BA207" s="207" t="s">
        <v>2700</v>
      </c>
      <c r="BB207" s="208" t="s">
        <v>3100</v>
      </c>
      <c r="BC207" s="208"/>
    </row>
    <row r="208" spans="1:55" ht="36">
      <c r="A208" s="115">
        <v>205</v>
      </c>
      <c r="B208" s="125" t="s">
        <v>3098</v>
      </c>
      <c r="C208" s="120">
        <v>1</v>
      </c>
      <c r="D208" s="120" t="s">
        <v>581</v>
      </c>
      <c r="E208" s="15">
        <v>15</v>
      </c>
      <c r="F208" s="183">
        <v>37440</v>
      </c>
      <c r="G208" s="184">
        <v>1</v>
      </c>
      <c r="H208" s="183">
        <v>1</v>
      </c>
      <c r="I208" s="185" t="s">
        <v>3364</v>
      </c>
      <c r="J208" s="184">
        <v>9.1375</v>
      </c>
      <c r="K208" s="186">
        <v>15</v>
      </c>
      <c r="L208" s="187">
        <v>137.0625</v>
      </c>
      <c r="M208" s="207" t="s">
        <v>2493</v>
      </c>
      <c r="N208" s="217" t="s">
        <v>961</v>
      </c>
      <c r="O208" s="217"/>
      <c r="P208" s="267" t="s">
        <v>866</v>
      </c>
      <c r="Q208" s="184" t="s">
        <v>581</v>
      </c>
      <c r="R208" s="183">
        <v>1</v>
      </c>
      <c r="S208" s="268" t="s">
        <v>3327</v>
      </c>
      <c r="T208" s="184">
        <v>8.21</v>
      </c>
      <c r="U208" s="186">
        <v>15</v>
      </c>
      <c r="V208" s="187">
        <v>123.15</v>
      </c>
      <c r="W208" s="273" t="s">
        <v>4334</v>
      </c>
      <c r="X208" s="274" t="s">
        <v>1212</v>
      </c>
      <c r="Y208" s="274"/>
      <c r="Z208" s="267"/>
      <c r="AA208" s="184"/>
      <c r="AB208" s="183"/>
      <c r="AC208" s="268"/>
      <c r="AD208" s="184"/>
      <c r="AE208" s="186"/>
      <c r="AF208" s="187"/>
      <c r="AG208" s="273"/>
      <c r="AH208" s="273"/>
      <c r="AI208" s="274"/>
      <c r="AJ208" s="218">
        <v>150193289</v>
      </c>
      <c r="AK208" s="219" t="s">
        <v>2199</v>
      </c>
      <c r="AL208" s="220">
        <v>1</v>
      </c>
      <c r="AM208" s="185" t="s">
        <v>1899</v>
      </c>
      <c r="AN208" s="214">
        <v>7.2033</v>
      </c>
      <c r="AO208" s="186">
        <v>15</v>
      </c>
      <c r="AP208" s="187">
        <v>108.0495</v>
      </c>
      <c r="AQ208" s="215" t="s">
        <v>89</v>
      </c>
      <c r="AR208" s="280" t="s">
        <v>153</v>
      </c>
      <c r="AS208" s="280"/>
      <c r="AT208" s="183">
        <v>76030</v>
      </c>
      <c r="AU208" s="183" t="s">
        <v>581</v>
      </c>
      <c r="AV208" s="183">
        <v>1</v>
      </c>
      <c r="AW208" s="185" t="s">
        <v>3327</v>
      </c>
      <c r="AX208" s="184">
        <v>7.47</v>
      </c>
      <c r="AY208" s="186">
        <v>15</v>
      </c>
      <c r="AZ208" s="187">
        <v>112.05</v>
      </c>
      <c r="BA208" s="207" t="s">
        <v>4334</v>
      </c>
      <c r="BB208" s="208" t="s">
        <v>3098</v>
      </c>
      <c r="BC208" s="208"/>
    </row>
    <row r="209" spans="1:55" ht="25.5">
      <c r="A209" s="115">
        <v>206</v>
      </c>
      <c r="B209" s="125" t="s">
        <v>3097</v>
      </c>
      <c r="C209" s="120">
        <v>1</v>
      </c>
      <c r="D209" s="120" t="s">
        <v>581</v>
      </c>
      <c r="E209" s="15">
        <v>10</v>
      </c>
      <c r="F209" s="183">
        <v>42107</v>
      </c>
      <c r="G209" s="184">
        <v>1</v>
      </c>
      <c r="H209" s="183">
        <v>1</v>
      </c>
      <c r="I209" s="185" t="s">
        <v>3364</v>
      </c>
      <c r="J209" s="184">
        <v>15.4694</v>
      </c>
      <c r="K209" s="186">
        <v>10</v>
      </c>
      <c r="L209" s="187">
        <v>154.69400000000002</v>
      </c>
      <c r="M209" s="207" t="s">
        <v>2493</v>
      </c>
      <c r="N209" s="217" t="s">
        <v>962</v>
      </c>
      <c r="O209" s="217"/>
      <c r="P209" s="267" t="s">
        <v>1213</v>
      </c>
      <c r="Q209" s="184" t="s">
        <v>581</v>
      </c>
      <c r="R209" s="183">
        <v>0.75</v>
      </c>
      <c r="S209" s="268" t="s">
        <v>3327</v>
      </c>
      <c r="T209" s="184">
        <v>8.21</v>
      </c>
      <c r="U209" s="186">
        <v>13.333333333333334</v>
      </c>
      <c r="V209" s="187">
        <v>109.46666666666668</v>
      </c>
      <c r="W209" s="273" t="s">
        <v>3957</v>
      </c>
      <c r="X209" s="274" t="s">
        <v>1214</v>
      </c>
      <c r="Y209" s="274"/>
      <c r="Z209" s="267"/>
      <c r="AA209" s="184"/>
      <c r="AB209" s="183"/>
      <c r="AC209" s="268"/>
      <c r="AD209" s="184"/>
      <c r="AE209" s="186"/>
      <c r="AF209" s="187"/>
      <c r="AG209" s="273"/>
      <c r="AH209" s="273"/>
      <c r="AI209" s="274"/>
      <c r="AJ209" s="218">
        <v>150192991</v>
      </c>
      <c r="AK209" s="219" t="s">
        <v>2199</v>
      </c>
      <c r="AL209" s="220">
        <v>1</v>
      </c>
      <c r="AM209" s="185" t="s">
        <v>1899</v>
      </c>
      <c r="AN209" s="214">
        <v>15.9177</v>
      </c>
      <c r="AO209" s="186">
        <v>10</v>
      </c>
      <c r="AP209" s="187">
        <v>159.177</v>
      </c>
      <c r="AQ209" s="215" t="s">
        <v>3959</v>
      </c>
      <c r="AR209" s="280" t="s">
        <v>154</v>
      </c>
      <c r="AS209" s="280"/>
      <c r="AT209" s="183">
        <v>65766</v>
      </c>
      <c r="AU209" s="183" t="s">
        <v>581</v>
      </c>
      <c r="AV209" s="183">
        <v>1</v>
      </c>
      <c r="AW209" s="185" t="s">
        <v>3327</v>
      </c>
      <c r="AX209" s="184">
        <v>8.28</v>
      </c>
      <c r="AY209" s="186">
        <v>10</v>
      </c>
      <c r="AZ209" s="187">
        <v>82.8</v>
      </c>
      <c r="BA209" s="207" t="s">
        <v>4334</v>
      </c>
      <c r="BB209" s="208" t="s">
        <v>3097</v>
      </c>
      <c r="BC209" s="208"/>
    </row>
    <row r="210" spans="1:55" ht="25.5" customHeight="1">
      <c r="A210" s="115">
        <v>207</v>
      </c>
      <c r="B210" s="125" t="s">
        <v>3099</v>
      </c>
      <c r="C210" s="120">
        <v>1</v>
      </c>
      <c r="D210" s="120" t="s">
        <v>581</v>
      </c>
      <c r="E210" s="15">
        <v>15</v>
      </c>
      <c r="F210" s="183">
        <v>37196</v>
      </c>
      <c r="G210" s="184">
        <v>1</v>
      </c>
      <c r="H210" s="183">
        <v>1</v>
      </c>
      <c r="I210" s="185" t="s">
        <v>3364</v>
      </c>
      <c r="J210" s="184">
        <v>9.1364</v>
      </c>
      <c r="K210" s="186">
        <v>15</v>
      </c>
      <c r="L210" s="187">
        <v>137.046</v>
      </c>
      <c r="M210" s="207" t="s">
        <v>2493</v>
      </c>
      <c r="N210" s="217" t="s">
        <v>963</v>
      </c>
      <c r="O210" s="217"/>
      <c r="P210" s="267" t="s">
        <v>867</v>
      </c>
      <c r="Q210" s="184" t="s">
        <v>581</v>
      </c>
      <c r="R210" s="183">
        <v>1</v>
      </c>
      <c r="S210" s="268" t="s">
        <v>3327</v>
      </c>
      <c r="T210" s="184">
        <v>8.21</v>
      </c>
      <c r="U210" s="186">
        <v>15</v>
      </c>
      <c r="V210" s="187">
        <v>123.15</v>
      </c>
      <c r="W210" s="273" t="s">
        <v>4334</v>
      </c>
      <c r="X210" s="274" t="s">
        <v>4382</v>
      </c>
      <c r="Y210" s="274"/>
      <c r="Z210" s="267"/>
      <c r="AA210" s="184"/>
      <c r="AB210" s="183"/>
      <c r="AC210" s="268"/>
      <c r="AD210" s="184"/>
      <c r="AE210" s="186"/>
      <c r="AF210" s="187"/>
      <c r="AG210" s="273"/>
      <c r="AH210" s="273"/>
      <c r="AI210" s="274"/>
      <c r="AJ210" s="218">
        <v>150193297</v>
      </c>
      <c r="AK210" s="219" t="s">
        <v>2199</v>
      </c>
      <c r="AL210" s="220">
        <v>1</v>
      </c>
      <c r="AM210" s="185" t="s">
        <v>1899</v>
      </c>
      <c r="AN210" s="214">
        <v>7.7941</v>
      </c>
      <c r="AO210" s="186">
        <v>15</v>
      </c>
      <c r="AP210" s="187">
        <v>116.9115</v>
      </c>
      <c r="AQ210" s="215" t="s">
        <v>89</v>
      </c>
      <c r="AR210" s="280" t="s">
        <v>155</v>
      </c>
      <c r="AS210" s="280"/>
      <c r="AT210" s="183">
        <v>62862</v>
      </c>
      <c r="AU210" s="183" t="s">
        <v>581</v>
      </c>
      <c r="AV210" s="183">
        <v>1</v>
      </c>
      <c r="AW210" s="185" t="s">
        <v>3327</v>
      </c>
      <c r="AX210" s="184">
        <v>9.612</v>
      </c>
      <c r="AY210" s="186">
        <v>15</v>
      </c>
      <c r="AZ210" s="187">
        <v>144.18</v>
      </c>
      <c r="BA210" s="207" t="s">
        <v>4334</v>
      </c>
      <c r="BB210" s="208" t="s">
        <v>3099</v>
      </c>
      <c r="BC210" s="208"/>
    </row>
    <row r="211" spans="1:55" ht="36">
      <c r="A211" s="115">
        <v>208</v>
      </c>
      <c r="B211" s="125" t="s">
        <v>1448</v>
      </c>
      <c r="C211" s="120">
        <v>1</v>
      </c>
      <c r="D211" s="120" t="s">
        <v>613</v>
      </c>
      <c r="E211" s="15">
        <v>20</v>
      </c>
      <c r="F211" s="183">
        <v>14159</v>
      </c>
      <c r="G211" s="184">
        <v>1</v>
      </c>
      <c r="H211" s="183">
        <v>1</v>
      </c>
      <c r="I211" s="185" t="s">
        <v>3546</v>
      </c>
      <c r="J211" s="184">
        <v>8.7077</v>
      </c>
      <c r="K211" s="186">
        <v>20</v>
      </c>
      <c r="L211" s="187">
        <v>174.15400000000002</v>
      </c>
      <c r="M211" s="207" t="s">
        <v>2493</v>
      </c>
      <c r="N211" s="217" t="s">
        <v>964</v>
      </c>
      <c r="O211" s="217"/>
      <c r="P211" s="267" t="s">
        <v>868</v>
      </c>
      <c r="Q211" s="184" t="s">
        <v>1215</v>
      </c>
      <c r="R211" s="183">
        <v>1.5384615384615385</v>
      </c>
      <c r="S211" s="268" t="s">
        <v>1216</v>
      </c>
      <c r="T211" s="184">
        <v>19.5</v>
      </c>
      <c r="U211" s="186">
        <v>13</v>
      </c>
      <c r="V211" s="187">
        <v>253.5</v>
      </c>
      <c r="W211" s="273" t="s">
        <v>3957</v>
      </c>
      <c r="X211" s="274" t="s">
        <v>4383</v>
      </c>
      <c r="Y211" s="274"/>
      <c r="Z211" s="267"/>
      <c r="AA211" s="184"/>
      <c r="AB211" s="183"/>
      <c r="AC211" s="268"/>
      <c r="AD211" s="184"/>
      <c r="AE211" s="186"/>
      <c r="AF211" s="187"/>
      <c r="AG211" s="273"/>
      <c r="AH211" s="273"/>
      <c r="AI211" s="274"/>
      <c r="AJ211" s="218">
        <v>150178190</v>
      </c>
      <c r="AK211" s="219" t="s">
        <v>2199</v>
      </c>
      <c r="AL211" s="220">
        <v>1</v>
      </c>
      <c r="AM211" s="185" t="s">
        <v>1305</v>
      </c>
      <c r="AN211" s="214">
        <v>16.1281</v>
      </c>
      <c r="AO211" s="186">
        <v>20</v>
      </c>
      <c r="AP211" s="187">
        <v>322.562</v>
      </c>
      <c r="AQ211" s="215" t="s">
        <v>89</v>
      </c>
      <c r="AR211" s="280" t="s">
        <v>156</v>
      </c>
      <c r="AS211" s="280"/>
      <c r="AT211" s="183">
        <v>29860</v>
      </c>
      <c r="AU211" s="183" t="s">
        <v>613</v>
      </c>
      <c r="AV211" s="183">
        <v>1</v>
      </c>
      <c r="AW211" s="185" t="s">
        <v>1052</v>
      </c>
      <c r="AX211" s="184">
        <v>17.487</v>
      </c>
      <c r="AY211" s="186">
        <v>20</v>
      </c>
      <c r="AZ211" s="187">
        <v>349.74</v>
      </c>
      <c r="BA211" s="207" t="s">
        <v>2781</v>
      </c>
      <c r="BB211" s="208" t="s">
        <v>2782</v>
      </c>
      <c r="BC211" s="208"/>
    </row>
    <row r="212" spans="1:55" ht="36">
      <c r="A212" s="115">
        <v>209</v>
      </c>
      <c r="B212" s="125" t="s">
        <v>1614</v>
      </c>
      <c r="C212" s="120">
        <v>100</v>
      </c>
      <c r="D212" s="120" t="s">
        <v>617</v>
      </c>
      <c r="E212" s="15">
        <v>120</v>
      </c>
      <c r="F212" s="183">
        <v>34474</v>
      </c>
      <c r="G212" s="184">
        <v>1</v>
      </c>
      <c r="H212" s="183">
        <v>1</v>
      </c>
      <c r="I212" s="185" t="s">
        <v>3133</v>
      </c>
      <c r="J212" s="184">
        <v>4.0881</v>
      </c>
      <c r="K212" s="186">
        <v>120</v>
      </c>
      <c r="L212" s="187">
        <v>490.572</v>
      </c>
      <c r="M212" s="207" t="s">
        <v>2546</v>
      </c>
      <c r="N212" s="217" t="s">
        <v>965</v>
      </c>
      <c r="O212" s="217"/>
      <c r="P212" s="267">
        <v>8398</v>
      </c>
      <c r="Q212" s="184" t="s">
        <v>617</v>
      </c>
      <c r="R212" s="183">
        <v>1</v>
      </c>
      <c r="S212" s="268" t="s">
        <v>3156</v>
      </c>
      <c r="T212" s="184">
        <v>4.38</v>
      </c>
      <c r="U212" s="186">
        <v>120</v>
      </c>
      <c r="V212" s="187">
        <v>525.6</v>
      </c>
      <c r="W212" s="273" t="s">
        <v>4384</v>
      </c>
      <c r="X212" s="274" t="s">
        <v>4385</v>
      </c>
      <c r="Y212" s="274"/>
      <c r="Z212" s="267"/>
      <c r="AA212" s="184"/>
      <c r="AB212" s="183"/>
      <c r="AC212" s="268"/>
      <c r="AD212" s="184"/>
      <c r="AE212" s="186"/>
      <c r="AF212" s="187"/>
      <c r="AG212" s="273"/>
      <c r="AH212" s="273"/>
      <c r="AI212" s="274"/>
      <c r="AJ212" s="218">
        <v>113701896</v>
      </c>
      <c r="AK212" s="219" t="s">
        <v>535</v>
      </c>
      <c r="AL212" s="220">
        <v>1</v>
      </c>
      <c r="AM212" s="185" t="s">
        <v>1286</v>
      </c>
      <c r="AN212" s="214">
        <v>4.0373</v>
      </c>
      <c r="AO212" s="186">
        <v>120</v>
      </c>
      <c r="AP212" s="187">
        <v>484.476</v>
      </c>
      <c r="AQ212" s="215" t="s">
        <v>157</v>
      </c>
      <c r="AR212" s="280" t="s">
        <v>158</v>
      </c>
      <c r="AS212" s="280"/>
      <c r="AT212" s="183">
        <v>91128</v>
      </c>
      <c r="AU212" s="183" t="s">
        <v>617</v>
      </c>
      <c r="AV212" s="183">
        <v>1</v>
      </c>
      <c r="AW212" s="185" t="s">
        <v>3156</v>
      </c>
      <c r="AX212" s="184">
        <v>3.3</v>
      </c>
      <c r="AY212" s="186">
        <v>120</v>
      </c>
      <c r="AZ212" s="187">
        <v>396</v>
      </c>
      <c r="BA212" s="207" t="s">
        <v>2746</v>
      </c>
      <c r="BB212" s="208" t="s">
        <v>1417</v>
      </c>
      <c r="BC212" s="208" t="s">
        <v>2883</v>
      </c>
    </row>
    <row r="213" spans="1:55" ht="36">
      <c r="A213" s="115">
        <v>210</v>
      </c>
      <c r="B213" s="125" t="s">
        <v>1615</v>
      </c>
      <c r="C213" s="120">
        <v>100</v>
      </c>
      <c r="D213" s="120" t="s">
        <v>617</v>
      </c>
      <c r="E213" s="15">
        <v>550</v>
      </c>
      <c r="F213" s="183">
        <v>34475</v>
      </c>
      <c r="G213" s="184">
        <v>1</v>
      </c>
      <c r="H213" s="183">
        <v>1</v>
      </c>
      <c r="I213" s="185" t="s">
        <v>3133</v>
      </c>
      <c r="J213" s="184">
        <v>4.0881</v>
      </c>
      <c r="K213" s="186">
        <v>550</v>
      </c>
      <c r="L213" s="187">
        <v>2248.455</v>
      </c>
      <c r="M213" s="207" t="s">
        <v>2546</v>
      </c>
      <c r="N213" s="217" t="s">
        <v>3569</v>
      </c>
      <c r="O213" s="217"/>
      <c r="P213" s="267">
        <v>8389</v>
      </c>
      <c r="Q213" s="184" t="s">
        <v>617</v>
      </c>
      <c r="R213" s="183">
        <v>1</v>
      </c>
      <c r="S213" s="268" t="s">
        <v>3156</v>
      </c>
      <c r="T213" s="184">
        <v>4.38</v>
      </c>
      <c r="U213" s="186">
        <v>550</v>
      </c>
      <c r="V213" s="187">
        <v>2409</v>
      </c>
      <c r="W213" s="273" t="s">
        <v>4384</v>
      </c>
      <c r="X213" s="274" t="s">
        <v>4385</v>
      </c>
      <c r="Y213" s="274"/>
      <c r="Z213" s="267"/>
      <c r="AA213" s="184"/>
      <c r="AB213" s="183"/>
      <c r="AC213" s="268"/>
      <c r="AD213" s="184"/>
      <c r="AE213" s="186"/>
      <c r="AF213" s="187"/>
      <c r="AG213" s="273"/>
      <c r="AH213" s="273"/>
      <c r="AI213" s="274"/>
      <c r="AJ213" s="218">
        <v>113701900</v>
      </c>
      <c r="AK213" s="219" t="s">
        <v>535</v>
      </c>
      <c r="AL213" s="220">
        <v>1</v>
      </c>
      <c r="AM213" s="185" t="s">
        <v>1286</v>
      </c>
      <c r="AN213" s="214">
        <v>4.0373</v>
      </c>
      <c r="AO213" s="186">
        <v>550</v>
      </c>
      <c r="AP213" s="187">
        <v>2220.515</v>
      </c>
      <c r="AQ213" s="215" t="s">
        <v>157</v>
      </c>
      <c r="AR213" s="280" t="s">
        <v>159</v>
      </c>
      <c r="AS213" s="280"/>
      <c r="AT213" s="183">
        <v>45309</v>
      </c>
      <c r="AU213" s="183" t="s">
        <v>617</v>
      </c>
      <c r="AV213" s="183">
        <v>1</v>
      </c>
      <c r="AW213" s="185" t="s">
        <v>3156</v>
      </c>
      <c r="AX213" s="184">
        <v>3.3</v>
      </c>
      <c r="AY213" s="186">
        <v>550</v>
      </c>
      <c r="AZ213" s="187">
        <v>1815</v>
      </c>
      <c r="BA213" s="207" t="s">
        <v>2746</v>
      </c>
      <c r="BB213" s="208" t="s">
        <v>1418</v>
      </c>
      <c r="BC213" s="208"/>
    </row>
    <row r="214" spans="1:55" ht="36">
      <c r="A214" s="115">
        <v>211</v>
      </c>
      <c r="B214" s="125" t="s">
        <v>1494</v>
      </c>
      <c r="C214" s="120">
        <v>100</v>
      </c>
      <c r="D214" s="120" t="s">
        <v>617</v>
      </c>
      <c r="E214" s="15">
        <v>190</v>
      </c>
      <c r="F214" s="183">
        <v>34476</v>
      </c>
      <c r="G214" s="184">
        <v>1</v>
      </c>
      <c r="H214" s="183">
        <v>1</v>
      </c>
      <c r="I214" s="185" t="s">
        <v>3133</v>
      </c>
      <c r="J214" s="184">
        <v>4.0881</v>
      </c>
      <c r="K214" s="186">
        <v>190</v>
      </c>
      <c r="L214" s="187">
        <v>776.7389999999999</v>
      </c>
      <c r="M214" s="207" t="s">
        <v>2546</v>
      </c>
      <c r="N214" s="217" t="s">
        <v>966</v>
      </c>
      <c r="O214" s="217"/>
      <c r="P214" s="267">
        <v>8390</v>
      </c>
      <c r="Q214" s="184" t="s">
        <v>617</v>
      </c>
      <c r="R214" s="183">
        <v>1</v>
      </c>
      <c r="S214" s="268" t="s">
        <v>3156</v>
      </c>
      <c r="T214" s="184">
        <v>4.38</v>
      </c>
      <c r="U214" s="186">
        <v>190</v>
      </c>
      <c r="V214" s="187">
        <v>832.2</v>
      </c>
      <c r="W214" s="273" t="s">
        <v>4384</v>
      </c>
      <c r="X214" s="274" t="s">
        <v>4385</v>
      </c>
      <c r="Y214" s="274"/>
      <c r="Z214" s="267"/>
      <c r="AA214" s="184"/>
      <c r="AB214" s="183"/>
      <c r="AC214" s="268"/>
      <c r="AD214" s="184"/>
      <c r="AE214" s="186"/>
      <c r="AF214" s="187"/>
      <c r="AG214" s="273"/>
      <c r="AH214" s="273"/>
      <c r="AI214" s="274"/>
      <c r="AJ214" s="218">
        <v>113701918</v>
      </c>
      <c r="AK214" s="219" t="s">
        <v>535</v>
      </c>
      <c r="AL214" s="220">
        <v>1</v>
      </c>
      <c r="AM214" s="185" t="s">
        <v>1286</v>
      </c>
      <c r="AN214" s="214">
        <v>4.0373</v>
      </c>
      <c r="AO214" s="186">
        <v>190</v>
      </c>
      <c r="AP214" s="187">
        <v>767.087</v>
      </c>
      <c r="AQ214" s="215" t="s">
        <v>157</v>
      </c>
      <c r="AR214" s="280" t="s">
        <v>160</v>
      </c>
      <c r="AS214" s="280"/>
      <c r="AT214" s="183">
        <v>59840</v>
      </c>
      <c r="AU214" s="183" t="s">
        <v>617</v>
      </c>
      <c r="AV214" s="183">
        <v>1</v>
      </c>
      <c r="AW214" s="185" t="s">
        <v>3156</v>
      </c>
      <c r="AX214" s="184">
        <v>3.3</v>
      </c>
      <c r="AY214" s="186">
        <v>190</v>
      </c>
      <c r="AZ214" s="187">
        <v>627</v>
      </c>
      <c r="BA214" s="207" t="s">
        <v>2746</v>
      </c>
      <c r="BB214" s="208" t="s">
        <v>1419</v>
      </c>
      <c r="BC214" s="208"/>
    </row>
    <row r="215" spans="1:55" ht="36">
      <c r="A215" s="115">
        <v>212</v>
      </c>
      <c r="B215" s="125" t="s">
        <v>1495</v>
      </c>
      <c r="C215" s="120">
        <v>100</v>
      </c>
      <c r="D215" s="120" t="s">
        <v>617</v>
      </c>
      <c r="E215" s="15">
        <v>20</v>
      </c>
      <c r="F215" s="183">
        <v>34477</v>
      </c>
      <c r="G215" s="184">
        <v>1</v>
      </c>
      <c r="H215" s="183">
        <v>1</v>
      </c>
      <c r="I215" s="185" t="s">
        <v>3133</v>
      </c>
      <c r="J215" s="184">
        <v>4.0881</v>
      </c>
      <c r="K215" s="186">
        <v>20</v>
      </c>
      <c r="L215" s="187">
        <v>81.762</v>
      </c>
      <c r="M215" s="207" t="s">
        <v>2546</v>
      </c>
      <c r="N215" s="217" t="s">
        <v>967</v>
      </c>
      <c r="O215" s="217"/>
      <c r="P215" s="267">
        <v>8391</v>
      </c>
      <c r="Q215" s="184" t="s">
        <v>617</v>
      </c>
      <c r="R215" s="183">
        <v>1</v>
      </c>
      <c r="S215" s="268" t="s">
        <v>3156</v>
      </c>
      <c r="T215" s="184">
        <v>4.38</v>
      </c>
      <c r="U215" s="186">
        <v>20</v>
      </c>
      <c r="V215" s="187">
        <v>87.6</v>
      </c>
      <c r="W215" s="273" t="s">
        <v>4384</v>
      </c>
      <c r="X215" s="274" t="s">
        <v>4385</v>
      </c>
      <c r="Y215" s="274"/>
      <c r="Z215" s="267"/>
      <c r="AA215" s="184"/>
      <c r="AB215" s="183"/>
      <c r="AC215" s="268"/>
      <c r="AD215" s="184"/>
      <c r="AE215" s="186"/>
      <c r="AF215" s="187"/>
      <c r="AG215" s="273"/>
      <c r="AH215" s="273"/>
      <c r="AI215" s="274"/>
      <c r="AJ215" s="218">
        <v>113701926</v>
      </c>
      <c r="AK215" s="219" t="s">
        <v>535</v>
      </c>
      <c r="AL215" s="220">
        <v>1</v>
      </c>
      <c r="AM215" s="185" t="s">
        <v>1286</v>
      </c>
      <c r="AN215" s="214">
        <v>4.0373</v>
      </c>
      <c r="AO215" s="186">
        <v>20</v>
      </c>
      <c r="AP215" s="187">
        <v>80.74600000000001</v>
      </c>
      <c r="AQ215" s="215" t="s">
        <v>157</v>
      </c>
      <c r="AR215" s="280" t="s">
        <v>161</v>
      </c>
      <c r="AS215" s="280"/>
      <c r="AT215" s="183">
        <v>10525</v>
      </c>
      <c r="AU215" s="183" t="s">
        <v>617</v>
      </c>
      <c r="AV215" s="183">
        <v>1</v>
      </c>
      <c r="AW215" s="185" t="s">
        <v>3156</v>
      </c>
      <c r="AX215" s="184">
        <v>3.3</v>
      </c>
      <c r="AY215" s="186">
        <v>20</v>
      </c>
      <c r="AZ215" s="187">
        <v>66</v>
      </c>
      <c r="BA215" s="207" t="s">
        <v>2746</v>
      </c>
      <c r="BB215" s="208" t="s">
        <v>1420</v>
      </c>
      <c r="BC215" s="208"/>
    </row>
    <row r="216" spans="1:55" ht="25.5" customHeight="1">
      <c r="A216" s="115">
        <v>213</v>
      </c>
      <c r="B216" s="125" t="s">
        <v>1496</v>
      </c>
      <c r="C216" s="120">
        <v>30</v>
      </c>
      <c r="D216" s="120" t="s">
        <v>617</v>
      </c>
      <c r="E216" s="15">
        <v>2</v>
      </c>
      <c r="F216" s="183">
        <v>34494</v>
      </c>
      <c r="G216" s="184">
        <v>1</v>
      </c>
      <c r="H216" s="183">
        <f>50/30</f>
        <v>1.6666666666666667</v>
      </c>
      <c r="I216" s="185" t="s">
        <v>3133</v>
      </c>
      <c r="J216" s="184">
        <v>15.9343</v>
      </c>
      <c r="K216" s="186">
        <f>2/H216</f>
        <v>1.2</v>
      </c>
      <c r="L216" s="187">
        <f>J216*K216</f>
        <v>19.12116</v>
      </c>
      <c r="M216" s="207" t="s">
        <v>2546</v>
      </c>
      <c r="N216" s="217" t="s">
        <v>968</v>
      </c>
      <c r="O216" s="217"/>
      <c r="P216" s="267" t="s">
        <v>869</v>
      </c>
      <c r="Q216" s="184" t="s">
        <v>3836</v>
      </c>
      <c r="R216" s="183">
        <v>1.333</v>
      </c>
      <c r="S216" s="268" t="s">
        <v>1217</v>
      </c>
      <c r="T216" s="184">
        <v>15.05</v>
      </c>
      <c r="U216" s="186">
        <v>1.5003750937734435</v>
      </c>
      <c r="V216" s="187">
        <v>22.580645161290324</v>
      </c>
      <c r="W216" s="273" t="s">
        <v>4386</v>
      </c>
      <c r="X216" s="274" t="s">
        <v>4387</v>
      </c>
      <c r="Y216" s="274"/>
      <c r="Z216" s="267"/>
      <c r="AA216" s="184"/>
      <c r="AB216" s="183"/>
      <c r="AC216" s="268"/>
      <c r="AD216" s="184"/>
      <c r="AE216" s="186"/>
      <c r="AF216" s="187"/>
      <c r="AG216" s="273"/>
      <c r="AH216" s="273"/>
      <c r="AI216" s="274"/>
      <c r="AJ216" s="218">
        <v>112600135</v>
      </c>
      <c r="AK216" s="219" t="s">
        <v>2591</v>
      </c>
      <c r="AL216" s="220">
        <v>0.03333</v>
      </c>
      <c r="AM216" s="185" t="s">
        <v>162</v>
      </c>
      <c r="AN216" s="214">
        <v>0.3612</v>
      </c>
      <c r="AO216" s="186">
        <v>60.006000600060005</v>
      </c>
      <c r="AP216" s="187">
        <v>21.674167416741675</v>
      </c>
      <c r="AQ216" s="215" t="s">
        <v>2622</v>
      </c>
      <c r="AR216" s="280" t="s">
        <v>483</v>
      </c>
      <c r="AS216" s="280"/>
      <c r="AT216" s="183">
        <v>75016</v>
      </c>
      <c r="AU216" s="183" t="s">
        <v>617</v>
      </c>
      <c r="AV216" s="183">
        <v>1</v>
      </c>
      <c r="AW216" s="185" t="s">
        <v>3156</v>
      </c>
      <c r="AX216" s="184">
        <v>6</v>
      </c>
      <c r="AY216" s="186">
        <v>2</v>
      </c>
      <c r="AZ216" s="187">
        <v>12</v>
      </c>
      <c r="BA216" s="207" t="s">
        <v>2746</v>
      </c>
      <c r="BB216" s="208" t="s">
        <v>1421</v>
      </c>
      <c r="BC216" s="208"/>
    </row>
    <row r="217" spans="1:55" ht="24">
      <c r="A217" s="115">
        <v>214</v>
      </c>
      <c r="B217" s="125" t="s">
        <v>3101</v>
      </c>
      <c r="C217" s="120">
        <v>1</v>
      </c>
      <c r="D217" s="120" t="s">
        <v>613</v>
      </c>
      <c r="E217" s="15">
        <v>58</v>
      </c>
      <c r="F217" s="183">
        <v>36713</v>
      </c>
      <c r="G217" s="184">
        <v>1</v>
      </c>
      <c r="H217" s="183">
        <v>1</v>
      </c>
      <c r="I217" s="185" t="s">
        <v>3546</v>
      </c>
      <c r="J217" s="184">
        <v>3.6892</v>
      </c>
      <c r="K217" s="186">
        <v>58</v>
      </c>
      <c r="L217" s="187">
        <v>213.9736</v>
      </c>
      <c r="M217" s="207" t="s">
        <v>2432</v>
      </c>
      <c r="N217" s="217" t="s">
        <v>969</v>
      </c>
      <c r="O217" s="217"/>
      <c r="P217" s="267" t="s">
        <v>3837</v>
      </c>
      <c r="Q217" s="184" t="s">
        <v>581</v>
      </c>
      <c r="R217" s="183">
        <v>1</v>
      </c>
      <c r="S217" s="268" t="s">
        <v>3401</v>
      </c>
      <c r="T217" s="184">
        <v>4.01</v>
      </c>
      <c r="U217" s="186">
        <v>58</v>
      </c>
      <c r="V217" s="187">
        <v>232.58</v>
      </c>
      <c r="W217" s="273" t="s">
        <v>3424</v>
      </c>
      <c r="X217" s="274" t="s">
        <v>4388</v>
      </c>
      <c r="Y217" s="274"/>
      <c r="Z217" s="267"/>
      <c r="AA217" s="184"/>
      <c r="AB217" s="183"/>
      <c r="AC217" s="268"/>
      <c r="AD217" s="184"/>
      <c r="AE217" s="186"/>
      <c r="AF217" s="187"/>
      <c r="AG217" s="273"/>
      <c r="AH217" s="273"/>
      <c r="AI217" s="274"/>
      <c r="AJ217" s="218">
        <v>431303525</v>
      </c>
      <c r="AK217" s="219" t="s">
        <v>2199</v>
      </c>
      <c r="AL217" s="220">
        <v>1</v>
      </c>
      <c r="AM217" s="185" t="s">
        <v>1305</v>
      </c>
      <c r="AN217" s="214">
        <v>3.2313</v>
      </c>
      <c r="AO217" s="186">
        <v>58</v>
      </c>
      <c r="AP217" s="187">
        <v>187.4154</v>
      </c>
      <c r="AQ217" s="215" t="s">
        <v>2639</v>
      </c>
      <c r="AR217" s="280" t="s">
        <v>1538</v>
      </c>
      <c r="AS217" s="280"/>
      <c r="AT217" s="183">
        <v>17929</v>
      </c>
      <c r="AU217" s="183" t="s">
        <v>613</v>
      </c>
      <c r="AV217" s="183">
        <v>1</v>
      </c>
      <c r="AW217" s="185" t="s">
        <v>1052</v>
      </c>
      <c r="AX217" s="184">
        <v>2.6079999999999997</v>
      </c>
      <c r="AY217" s="186">
        <v>58</v>
      </c>
      <c r="AZ217" s="187">
        <v>151.26399999999998</v>
      </c>
      <c r="BA217" s="207" t="s">
        <v>2702</v>
      </c>
      <c r="BB217" s="208" t="s">
        <v>2671</v>
      </c>
      <c r="BC217" s="208"/>
    </row>
    <row r="218" spans="1:55" ht="25.5" customHeight="1">
      <c r="A218" s="115">
        <v>215</v>
      </c>
      <c r="B218" s="103" t="s">
        <v>4318</v>
      </c>
      <c r="C218" s="120">
        <v>1</v>
      </c>
      <c r="D218" s="120" t="s">
        <v>581</v>
      </c>
      <c r="E218" s="15">
        <v>40</v>
      </c>
      <c r="F218" s="183">
        <v>33341</v>
      </c>
      <c r="G218" s="184">
        <v>1</v>
      </c>
      <c r="H218" s="183">
        <v>1</v>
      </c>
      <c r="I218" s="185" t="s">
        <v>3364</v>
      </c>
      <c r="J218" s="184">
        <v>20.5275</v>
      </c>
      <c r="K218" s="186">
        <v>40</v>
      </c>
      <c r="L218" s="187">
        <v>821.1</v>
      </c>
      <c r="M218" s="207" t="s">
        <v>2432</v>
      </c>
      <c r="N218" s="217" t="s">
        <v>970</v>
      </c>
      <c r="O218" s="217"/>
      <c r="P218" s="267" t="s">
        <v>1211</v>
      </c>
      <c r="Q218" s="184" t="s">
        <v>581</v>
      </c>
      <c r="R218" s="183">
        <v>1</v>
      </c>
      <c r="S218" s="268" t="s">
        <v>3327</v>
      </c>
      <c r="T218" s="184">
        <v>38.45</v>
      </c>
      <c r="U218" s="186">
        <v>40</v>
      </c>
      <c r="V218" s="187">
        <v>1538</v>
      </c>
      <c r="W218" s="273" t="s">
        <v>3424</v>
      </c>
      <c r="X218" s="274" t="s">
        <v>1218</v>
      </c>
      <c r="Y218" s="274"/>
      <c r="Z218" s="267"/>
      <c r="AA218" s="184"/>
      <c r="AB218" s="183"/>
      <c r="AC218" s="268"/>
      <c r="AD218" s="184"/>
      <c r="AE218" s="186"/>
      <c r="AF218" s="187"/>
      <c r="AG218" s="273"/>
      <c r="AH218" s="273"/>
      <c r="AI218" s="274"/>
      <c r="AJ218" s="218">
        <v>431303371</v>
      </c>
      <c r="AK218" s="219" t="s">
        <v>2199</v>
      </c>
      <c r="AL218" s="220">
        <v>1</v>
      </c>
      <c r="AM218" s="185" t="s">
        <v>1899</v>
      </c>
      <c r="AN218" s="214">
        <v>30.7792</v>
      </c>
      <c r="AO218" s="186">
        <v>40</v>
      </c>
      <c r="AP218" s="187">
        <v>1231.168</v>
      </c>
      <c r="AQ218" s="215" t="s">
        <v>2639</v>
      </c>
      <c r="AR218" s="280" t="s">
        <v>1550</v>
      </c>
      <c r="AS218" s="280"/>
      <c r="AT218" s="183">
        <v>26306</v>
      </c>
      <c r="AU218" s="183" t="s">
        <v>581</v>
      </c>
      <c r="AV218" s="183">
        <v>1</v>
      </c>
      <c r="AW218" s="185" t="s">
        <v>3327</v>
      </c>
      <c r="AX218" s="184">
        <v>23.336000000000002</v>
      </c>
      <c r="AY218" s="186">
        <v>40</v>
      </c>
      <c r="AZ218" s="187">
        <v>933.44</v>
      </c>
      <c r="BA218" s="207" t="s">
        <v>2702</v>
      </c>
      <c r="BB218" s="208" t="s">
        <v>2679</v>
      </c>
      <c r="BC218" s="208"/>
    </row>
    <row r="219" spans="1:55" ht="24">
      <c r="A219" s="115">
        <v>216</v>
      </c>
      <c r="B219" s="125" t="s">
        <v>4100</v>
      </c>
      <c r="C219" s="120">
        <v>1</v>
      </c>
      <c r="D219" s="121" t="s">
        <v>581</v>
      </c>
      <c r="E219" s="15">
        <v>6</v>
      </c>
      <c r="F219" s="183">
        <v>36373</v>
      </c>
      <c r="G219" s="184">
        <v>1</v>
      </c>
      <c r="H219" s="183">
        <f>5/4</f>
        <v>1.25</v>
      </c>
      <c r="I219" s="185" t="s">
        <v>3364</v>
      </c>
      <c r="J219" s="184">
        <v>18.7578</v>
      </c>
      <c r="K219" s="186">
        <f>6/H219</f>
        <v>4.8</v>
      </c>
      <c r="L219" s="187">
        <f>J219*K219</f>
        <v>90.03743999999999</v>
      </c>
      <c r="M219" s="207" t="s">
        <v>2432</v>
      </c>
      <c r="N219" s="217" t="s">
        <v>971</v>
      </c>
      <c r="O219" s="217"/>
      <c r="P219" s="267" t="s">
        <v>1219</v>
      </c>
      <c r="Q219" s="184" t="s">
        <v>581</v>
      </c>
      <c r="R219" s="183">
        <v>1.25</v>
      </c>
      <c r="S219" s="268" t="s">
        <v>3327</v>
      </c>
      <c r="T219" s="184">
        <v>19.95</v>
      </c>
      <c r="U219" s="186">
        <v>4.8</v>
      </c>
      <c r="V219" s="187">
        <v>95.76</v>
      </c>
      <c r="W219" s="273" t="s">
        <v>3424</v>
      </c>
      <c r="X219" s="274" t="s">
        <v>4389</v>
      </c>
      <c r="Y219" s="274"/>
      <c r="Z219" s="267"/>
      <c r="AA219" s="184"/>
      <c r="AB219" s="183"/>
      <c r="AC219" s="268"/>
      <c r="AD219" s="184"/>
      <c r="AE219" s="186"/>
      <c r="AF219" s="187"/>
      <c r="AG219" s="273"/>
      <c r="AH219" s="273"/>
      <c r="AI219" s="274"/>
      <c r="AJ219" s="218">
        <v>431306141</v>
      </c>
      <c r="AK219" s="219" t="s">
        <v>2199</v>
      </c>
      <c r="AL219" s="220">
        <v>1.25</v>
      </c>
      <c r="AM219" s="185" t="s">
        <v>1899</v>
      </c>
      <c r="AN219" s="214">
        <v>17.01</v>
      </c>
      <c r="AO219" s="186">
        <v>4.8</v>
      </c>
      <c r="AP219" s="187">
        <v>81.64800000000001</v>
      </c>
      <c r="AQ219" s="215" t="s">
        <v>2639</v>
      </c>
      <c r="AR219" s="280" t="s">
        <v>1549</v>
      </c>
      <c r="AS219" s="280"/>
      <c r="AT219" s="183">
        <v>26870</v>
      </c>
      <c r="AU219" s="183" t="s">
        <v>581</v>
      </c>
      <c r="AV219" s="183">
        <v>1</v>
      </c>
      <c r="AW219" s="185" t="s">
        <v>3327</v>
      </c>
      <c r="AX219" s="184">
        <v>18.9</v>
      </c>
      <c r="AY219" s="186">
        <v>6</v>
      </c>
      <c r="AZ219" s="187">
        <v>113.4</v>
      </c>
      <c r="BA219" s="207" t="s">
        <v>2639</v>
      </c>
      <c r="BB219" s="208" t="s">
        <v>1422</v>
      </c>
      <c r="BC219" s="208"/>
    </row>
    <row r="220" spans="1:55" ht="24" customHeight="1">
      <c r="A220" s="115">
        <v>217</v>
      </c>
      <c r="B220" s="125" t="s">
        <v>4101</v>
      </c>
      <c r="C220" s="120">
        <v>1</v>
      </c>
      <c r="D220" s="120" t="s">
        <v>581</v>
      </c>
      <c r="E220" s="15">
        <v>80</v>
      </c>
      <c r="F220" s="183">
        <v>36372</v>
      </c>
      <c r="G220" s="184">
        <v>1</v>
      </c>
      <c r="H220" s="183">
        <v>1</v>
      </c>
      <c r="I220" s="185" t="s">
        <v>3364</v>
      </c>
      <c r="J220" s="184">
        <v>3.082</v>
      </c>
      <c r="K220" s="186">
        <v>80</v>
      </c>
      <c r="L220" s="187">
        <v>246.56</v>
      </c>
      <c r="M220" s="207" t="s">
        <v>2432</v>
      </c>
      <c r="N220" s="217" t="s">
        <v>972</v>
      </c>
      <c r="O220" s="217"/>
      <c r="P220" s="267" t="s">
        <v>3838</v>
      </c>
      <c r="Q220" s="184" t="s">
        <v>581</v>
      </c>
      <c r="R220" s="183">
        <v>1</v>
      </c>
      <c r="S220" s="268" t="s">
        <v>3327</v>
      </c>
      <c r="T220" s="184">
        <v>3.35</v>
      </c>
      <c r="U220" s="186">
        <v>80</v>
      </c>
      <c r="V220" s="187">
        <v>268</v>
      </c>
      <c r="W220" s="273" t="s">
        <v>3424</v>
      </c>
      <c r="X220" s="274" t="s">
        <v>4390</v>
      </c>
      <c r="Y220" s="274"/>
      <c r="Z220" s="267"/>
      <c r="AA220" s="184"/>
      <c r="AB220" s="183"/>
      <c r="AC220" s="268"/>
      <c r="AD220" s="184"/>
      <c r="AE220" s="186"/>
      <c r="AF220" s="187"/>
      <c r="AG220" s="273"/>
      <c r="AH220" s="273"/>
      <c r="AI220" s="274"/>
      <c r="AJ220" s="218">
        <v>431304327</v>
      </c>
      <c r="AK220" s="219" t="s">
        <v>2199</v>
      </c>
      <c r="AL220" s="220">
        <v>1</v>
      </c>
      <c r="AM220" s="185" t="s">
        <v>1899</v>
      </c>
      <c r="AN220" s="214">
        <v>2.0748</v>
      </c>
      <c r="AO220" s="186">
        <v>80</v>
      </c>
      <c r="AP220" s="187">
        <v>165.984</v>
      </c>
      <c r="AQ220" s="215" t="s">
        <v>2639</v>
      </c>
      <c r="AR220" s="280" t="s">
        <v>1536</v>
      </c>
      <c r="AS220" s="280"/>
      <c r="AT220" s="183">
        <v>47995</v>
      </c>
      <c r="AU220" s="183" t="s">
        <v>581</v>
      </c>
      <c r="AV220" s="183">
        <v>1</v>
      </c>
      <c r="AW220" s="185" t="s">
        <v>3327</v>
      </c>
      <c r="AX220" s="184">
        <v>2.104</v>
      </c>
      <c r="AY220" s="186">
        <v>80</v>
      </c>
      <c r="AZ220" s="187">
        <v>168.32</v>
      </c>
      <c r="BA220" s="207" t="s">
        <v>2702</v>
      </c>
      <c r="BB220" s="208" t="s">
        <v>2669</v>
      </c>
      <c r="BC220" s="208"/>
    </row>
    <row r="221" spans="1:55" ht="25.5">
      <c r="A221" s="115">
        <v>218</v>
      </c>
      <c r="B221" s="103" t="s">
        <v>3791</v>
      </c>
      <c r="C221" s="120">
        <v>100</v>
      </c>
      <c r="D221" s="120" t="s">
        <v>617</v>
      </c>
      <c r="E221" s="15">
        <v>160</v>
      </c>
      <c r="F221" s="183">
        <v>36038</v>
      </c>
      <c r="G221" s="184">
        <v>1</v>
      </c>
      <c r="H221" s="183">
        <v>1</v>
      </c>
      <c r="I221" s="185" t="s">
        <v>3133</v>
      </c>
      <c r="J221" s="184">
        <v>1.6942</v>
      </c>
      <c r="K221" s="186">
        <v>160</v>
      </c>
      <c r="L221" s="187">
        <v>271.072</v>
      </c>
      <c r="M221" s="207" t="s">
        <v>2531</v>
      </c>
      <c r="N221" s="217" t="s">
        <v>973</v>
      </c>
      <c r="O221" s="217"/>
      <c r="P221" s="267">
        <v>709</v>
      </c>
      <c r="Q221" s="184" t="s">
        <v>617</v>
      </c>
      <c r="R221" s="183">
        <v>1</v>
      </c>
      <c r="S221" s="268" t="s">
        <v>3156</v>
      </c>
      <c r="T221" s="184">
        <v>1.7</v>
      </c>
      <c r="U221" s="186">
        <v>160</v>
      </c>
      <c r="V221" s="187">
        <v>272</v>
      </c>
      <c r="W221" s="273" t="s">
        <v>3906</v>
      </c>
      <c r="X221" s="274" t="s">
        <v>4391</v>
      </c>
      <c r="Y221" s="274"/>
      <c r="Z221" s="267"/>
      <c r="AA221" s="184"/>
      <c r="AB221" s="183"/>
      <c r="AC221" s="268"/>
      <c r="AD221" s="184"/>
      <c r="AE221" s="186"/>
      <c r="AF221" s="187"/>
      <c r="AG221" s="273"/>
      <c r="AH221" s="273"/>
      <c r="AI221" s="274"/>
      <c r="AJ221" s="218">
        <v>250103234</v>
      </c>
      <c r="AK221" s="219" t="s">
        <v>536</v>
      </c>
      <c r="AL221" s="220">
        <v>1</v>
      </c>
      <c r="AM221" s="185" t="s">
        <v>1289</v>
      </c>
      <c r="AN221" s="214">
        <v>2.1106</v>
      </c>
      <c r="AO221" s="186">
        <v>160</v>
      </c>
      <c r="AP221" s="187">
        <v>337.69599999999997</v>
      </c>
      <c r="AQ221" s="215" t="s">
        <v>95</v>
      </c>
      <c r="AR221" s="280" t="s">
        <v>163</v>
      </c>
      <c r="AS221" s="280"/>
      <c r="AT221" s="183">
        <v>78029</v>
      </c>
      <c r="AU221" s="183" t="s">
        <v>617</v>
      </c>
      <c r="AV221" s="183">
        <v>1</v>
      </c>
      <c r="AW221" s="185" t="s">
        <v>3156</v>
      </c>
      <c r="AX221" s="184">
        <v>1.9844</v>
      </c>
      <c r="AY221" s="186">
        <v>160</v>
      </c>
      <c r="AZ221" s="187">
        <v>317.504</v>
      </c>
      <c r="BA221" s="207" t="s">
        <v>922</v>
      </c>
      <c r="BB221" s="208" t="s">
        <v>1423</v>
      </c>
      <c r="BC221" s="208"/>
    </row>
    <row r="222" spans="1:55" ht="25.5" customHeight="1">
      <c r="A222" s="115">
        <v>219</v>
      </c>
      <c r="B222" s="125" t="s">
        <v>4219</v>
      </c>
      <c r="C222" s="120">
        <v>30</v>
      </c>
      <c r="D222" s="120" t="s">
        <v>617</v>
      </c>
      <c r="E222" s="15">
        <v>3</v>
      </c>
      <c r="F222" s="183">
        <v>60217</v>
      </c>
      <c r="G222" s="184">
        <v>1</v>
      </c>
      <c r="H222" s="183">
        <v>1</v>
      </c>
      <c r="I222" s="185" t="s">
        <v>3133</v>
      </c>
      <c r="J222" s="184">
        <v>28.815</v>
      </c>
      <c r="K222" s="186">
        <v>3</v>
      </c>
      <c r="L222" s="187">
        <v>86.445</v>
      </c>
      <c r="M222" s="207" t="s">
        <v>3570</v>
      </c>
      <c r="N222" s="217" t="s">
        <v>3571</v>
      </c>
      <c r="O222" s="217"/>
      <c r="P222" s="267" t="s">
        <v>3839</v>
      </c>
      <c r="Q222" s="184" t="s">
        <v>617</v>
      </c>
      <c r="R222" s="183">
        <v>1</v>
      </c>
      <c r="S222" s="268" t="s">
        <v>3156</v>
      </c>
      <c r="T222" s="184">
        <v>196.53</v>
      </c>
      <c r="U222" s="186">
        <v>3</v>
      </c>
      <c r="V222" s="187">
        <v>589.59</v>
      </c>
      <c r="W222" s="273" t="s">
        <v>1220</v>
      </c>
      <c r="X222" s="274" t="s">
        <v>1221</v>
      </c>
      <c r="Y222" s="274"/>
      <c r="Z222" s="267"/>
      <c r="AA222" s="184"/>
      <c r="AB222" s="183"/>
      <c r="AC222" s="268"/>
      <c r="AD222" s="184"/>
      <c r="AE222" s="186"/>
      <c r="AF222" s="187"/>
      <c r="AG222" s="273"/>
      <c r="AH222" s="273"/>
      <c r="AI222" s="274"/>
      <c r="AJ222" s="218">
        <v>112920691</v>
      </c>
      <c r="AK222" s="219" t="s">
        <v>535</v>
      </c>
      <c r="AL222" s="220">
        <v>1.20005</v>
      </c>
      <c r="AM222" s="185" t="s">
        <v>1286</v>
      </c>
      <c r="AN222" s="214">
        <v>40.7297</v>
      </c>
      <c r="AO222" s="186">
        <v>2.49989583767343</v>
      </c>
      <c r="AP222" s="187">
        <v>101.8200074996875</v>
      </c>
      <c r="AQ222" s="215" t="s">
        <v>509</v>
      </c>
      <c r="AR222" s="280" t="s">
        <v>164</v>
      </c>
      <c r="AS222" s="280"/>
      <c r="AT222" s="183">
        <v>89063</v>
      </c>
      <c r="AU222" s="183" t="s">
        <v>617</v>
      </c>
      <c r="AV222" s="183">
        <v>1</v>
      </c>
      <c r="AW222" s="185" t="s">
        <v>3156</v>
      </c>
      <c r="AX222" s="184">
        <v>35.91</v>
      </c>
      <c r="AY222" s="186">
        <v>3</v>
      </c>
      <c r="AZ222" s="187">
        <v>107.73</v>
      </c>
      <c r="BA222" s="207" t="s">
        <v>3957</v>
      </c>
      <c r="BB222" s="208" t="s">
        <v>4219</v>
      </c>
      <c r="BC222" s="208"/>
    </row>
    <row r="223" spans="1:55" ht="25.5">
      <c r="A223" s="115">
        <v>220</v>
      </c>
      <c r="B223" s="103" t="s">
        <v>3792</v>
      </c>
      <c r="C223" s="120">
        <v>1</v>
      </c>
      <c r="D223" s="120" t="s">
        <v>615</v>
      </c>
      <c r="E223" s="15">
        <v>18</v>
      </c>
      <c r="F223" s="183">
        <v>36005</v>
      </c>
      <c r="G223" s="184">
        <v>1</v>
      </c>
      <c r="H223" s="183">
        <v>1</v>
      </c>
      <c r="I223" s="185" t="s">
        <v>3572</v>
      </c>
      <c r="J223" s="184">
        <v>23.76</v>
      </c>
      <c r="K223" s="186">
        <v>18</v>
      </c>
      <c r="L223" s="187">
        <v>427.68</v>
      </c>
      <c r="M223" s="207" t="s">
        <v>3573</v>
      </c>
      <c r="N223" s="217" t="s">
        <v>974</v>
      </c>
      <c r="O223" s="217"/>
      <c r="P223" s="267" t="s">
        <v>3840</v>
      </c>
      <c r="Q223" s="184" t="s">
        <v>617</v>
      </c>
      <c r="R223" s="183">
        <v>1</v>
      </c>
      <c r="S223" s="268" t="s">
        <v>3411</v>
      </c>
      <c r="T223" s="184">
        <v>16.88</v>
      </c>
      <c r="U223" s="186">
        <v>18</v>
      </c>
      <c r="V223" s="187">
        <v>303.84</v>
      </c>
      <c r="W223" s="273" t="s">
        <v>3936</v>
      </c>
      <c r="X223" s="274" t="s">
        <v>4392</v>
      </c>
      <c r="Y223" s="274"/>
      <c r="Z223" s="267"/>
      <c r="AA223" s="184"/>
      <c r="AB223" s="183"/>
      <c r="AC223" s="268"/>
      <c r="AD223" s="184"/>
      <c r="AE223" s="186"/>
      <c r="AF223" s="187"/>
      <c r="AG223" s="273"/>
      <c r="AH223" s="273"/>
      <c r="AI223" s="274"/>
      <c r="AJ223" s="218">
        <v>250133362</v>
      </c>
      <c r="AK223" s="219" t="s">
        <v>2199</v>
      </c>
      <c r="AL223" s="220">
        <v>1</v>
      </c>
      <c r="AM223" s="185" t="s">
        <v>165</v>
      </c>
      <c r="AN223" s="214">
        <v>23.4907</v>
      </c>
      <c r="AO223" s="186">
        <v>18</v>
      </c>
      <c r="AP223" s="187">
        <v>422.8326</v>
      </c>
      <c r="AQ223" s="215" t="s">
        <v>3936</v>
      </c>
      <c r="AR223" s="280" t="s">
        <v>166</v>
      </c>
      <c r="AS223" s="280"/>
      <c r="AT223" s="183">
        <v>79003</v>
      </c>
      <c r="AU223" s="183" t="s">
        <v>615</v>
      </c>
      <c r="AV223" s="183">
        <v>1</v>
      </c>
      <c r="AW223" s="185" t="s">
        <v>2863</v>
      </c>
      <c r="AX223" s="184">
        <v>24.3</v>
      </c>
      <c r="AY223" s="186">
        <v>18</v>
      </c>
      <c r="AZ223" s="187">
        <v>437.4</v>
      </c>
      <c r="BA223" s="207" t="s">
        <v>3900</v>
      </c>
      <c r="BB223" s="208" t="s">
        <v>1424</v>
      </c>
      <c r="BC223" s="208"/>
    </row>
    <row r="224" spans="1:55" ht="36">
      <c r="A224" s="115">
        <v>221</v>
      </c>
      <c r="B224" s="103" t="s">
        <v>3793</v>
      </c>
      <c r="C224" s="120">
        <v>1</v>
      </c>
      <c r="D224" s="120" t="s">
        <v>581</v>
      </c>
      <c r="E224" s="15">
        <v>5</v>
      </c>
      <c r="F224" s="183">
        <v>36052</v>
      </c>
      <c r="G224" s="184">
        <v>1</v>
      </c>
      <c r="H224" s="183">
        <v>1</v>
      </c>
      <c r="I224" s="185" t="s">
        <v>3364</v>
      </c>
      <c r="J224" s="184">
        <v>6.9037</v>
      </c>
      <c r="K224" s="186">
        <v>5</v>
      </c>
      <c r="L224" s="187">
        <v>34.518499999999996</v>
      </c>
      <c r="M224" s="207" t="s">
        <v>3573</v>
      </c>
      <c r="N224" s="217" t="s">
        <v>1064</v>
      </c>
      <c r="O224" s="217"/>
      <c r="P224" s="267" t="s">
        <v>3841</v>
      </c>
      <c r="Q224" s="184" t="s">
        <v>581</v>
      </c>
      <c r="R224" s="183">
        <v>1</v>
      </c>
      <c r="S224" s="268" t="s">
        <v>3327</v>
      </c>
      <c r="T224" s="184">
        <v>7.425</v>
      </c>
      <c r="U224" s="186">
        <v>5</v>
      </c>
      <c r="V224" s="187">
        <v>37.125</v>
      </c>
      <c r="W224" s="273" t="s">
        <v>3936</v>
      </c>
      <c r="X224" s="274" t="s">
        <v>4393</v>
      </c>
      <c r="Y224" s="274"/>
      <c r="Z224" s="267"/>
      <c r="AA224" s="184"/>
      <c r="AB224" s="183"/>
      <c r="AC224" s="268"/>
      <c r="AD224" s="184"/>
      <c r="AE224" s="186"/>
      <c r="AF224" s="187"/>
      <c r="AG224" s="273"/>
      <c r="AH224" s="273"/>
      <c r="AI224" s="274"/>
      <c r="AJ224" s="218">
        <v>150159188</v>
      </c>
      <c r="AK224" s="219" t="s">
        <v>2199</v>
      </c>
      <c r="AL224" s="220">
        <v>1.28568</v>
      </c>
      <c r="AM224" s="185" t="s">
        <v>1899</v>
      </c>
      <c r="AN224" s="214">
        <v>6.706</v>
      </c>
      <c r="AO224" s="186">
        <v>3.888992595358099</v>
      </c>
      <c r="AP224" s="187">
        <v>26.079584344471414</v>
      </c>
      <c r="AQ224" s="215" t="s">
        <v>3936</v>
      </c>
      <c r="AR224" s="280" t="s">
        <v>167</v>
      </c>
      <c r="AS224" s="280"/>
      <c r="AT224" s="183">
        <v>12064</v>
      </c>
      <c r="AU224" s="183" t="s">
        <v>581</v>
      </c>
      <c r="AV224" s="183">
        <v>1</v>
      </c>
      <c r="AW224" s="185" t="s">
        <v>3327</v>
      </c>
      <c r="AX224" s="184">
        <v>7.065</v>
      </c>
      <c r="AY224" s="186">
        <v>5</v>
      </c>
      <c r="AZ224" s="187">
        <v>35.325</v>
      </c>
      <c r="BA224" s="207" t="s">
        <v>3900</v>
      </c>
      <c r="BB224" s="208" t="s">
        <v>1425</v>
      </c>
      <c r="BC224" s="208"/>
    </row>
    <row r="225" spans="1:55" ht="25.5">
      <c r="A225" s="115">
        <v>222</v>
      </c>
      <c r="B225" s="103" t="s">
        <v>3794</v>
      </c>
      <c r="C225" s="120">
        <v>1</v>
      </c>
      <c r="D225" s="120" t="s">
        <v>613</v>
      </c>
      <c r="E225" s="15">
        <v>20</v>
      </c>
      <c r="F225" s="183">
        <v>36006</v>
      </c>
      <c r="G225" s="184">
        <v>1</v>
      </c>
      <c r="H225" s="183">
        <v>1</v>
      </c>
      <c r="I225" s="185" t="s">
        <v>3537</v>
      </c>
      <c r="J225" s="184">
        <v>16.456</v>
      </c>
      <c r="K225" s="186">
        <v>20</v>
      </c>
      <c r="L225" s="187">
        <v>329.12</v>
      </c>
      <c r="M225" s="207" t="s">
        <v>3573</v>
      </c>
      <c r="N225" s="217" t="s">
        <v>1065</v>
      </c>
      <c r="O225" s="217"/>
      <c r="P225" s="267" t="s">
        <v>3842</v>
      </c>
      <c r="Q225" s="184" t="s">
        <v>617</v>
      </c>
      <c r="R225" s="183">
        <v>1</v>
      </c>
      <c r="S225" s="268" t="s">
        <v>3426</v>
      </c>
      <c r="T225" s="184">
        <v>13.16</v>
      </c>
      <c r="U225" s="186">
        <v>20</v>
      </c>
      <c r="V225" s="187">
        <v>263.2</v>
      </c>
      <c r="W225" s="273" t="s">
        <v>3936</v>
      </c>
      <c r="X225" s="274" t="s">
        <v>4394</v>
      </c>
      <c r="Y225" s="274"/>
      <c r="Z225" s="267"/>
      <c r="AA225" s="184"/>
      <c r="AB225" s="183"/>
      <c r="AC225" s="268"/>
      <c r="AD225" s="184"/>
      <c r="AE225" s="186"/>
      <c r="AF225" s="187"/>
      <c r="AG225" s="273"/>
      <c r="AH225" s="273"/>
      <c r="AI225" s="274"/>
      <c r="AJ225" s="218">
        <v>250145638</v>
      </c>
      <c r="AK225" s="219" t="s">
        <v>2199</v>
      </c>
      <c r="AL225" s="220">
        <v>1</v>
      </c>
      <c r="AM225" s="185" t="s">
        <v>1266</v>
      </c>
      <c r="AN225" s="214">
        <v>16.1863</v>
      </c>
      <c r="AO225" s="186">
        <v>20</v>
      </c>
      <c r="AP225" s="187">
        <v>323.726</v>
      </c>
      <c r="AQ225" s="215" t="s">
        <v>3936</v>
      </c>
      <c r="AR225" s="280" t="s">
        <v>168</v>
      </c>
      <c r="AS225" s="280"/>
      <c r="AT225" s="183">
        <v>73031</v>
      </c>
      <c r="AU225" s="183" t="s">
        <v>613</v>
      </c>
      <c r="AV225" s="183">
        <v>1</v>
      </c>
      <c r="AW225" s="185" t="s">
        <v>1042</v>
      </c>
      <c r="AX225" s="184">
        <v>16.83</v>
      </c>
      <c r="AY225" s="186">
        <v>20</v>
      </c>
      <c r="AZ225" s="187">
        <v>336.6</v>
      </c>
      <c r="BA225" s="207" t="s">
        <v>3900</v>
      </c>
      <c r="BB225" s="208" t="s">
        <v>1426</v>
      </c>
      <c r="BC225" s="208"/>
    </row>
    <row r="226" spans="1:55" ht="24" customHeight="1">
      <c r="A226" s="115">
        <v>223</v>
      </c>
      <c r="B226" s="125" t="s">
        <v>4102</v>
      </c>
      <c r="C226" s="120">
        <v>1</v>
      </c>
      <c r="D226" s="120" t="s">
        <v>581</v>
      </c>
      <c r="E226" s="15">
        <v>12</v>
      </c>
      <c r="F226" s="183">
        <v>36300</v>
      </c>
      <c r="G226" s="184">
        <v>1</v>
      </c>
      <c r="H226" s="183">
        <v>1</v>
      </c>
      <c r="I226" s="185" t="s">
        <v>3364</v>
      </c>
      <c r="J226" s="184">
        <v>3.7904</v>
      </c>
      <c r="K226" s="186">
        <v>12</v>
      </c>
      <c r="L226" s="187">
        <v>45.4848</v>
      </c>
      <c r="M226" s="207" t="s">
        <v>2432</v>
      </c>
      <c r="N226" s="217" t="s">
        <v>1066</v>
      </c>
      <c r="O226" s="217"/>
      <c r="P226" s="267" t="s">
        <v>3843</v>
      </c>
      <c r="Q226" s="184" t="s">
        <v>581</v>
      </c>
      <c r="R226" s="183">
        <v>1</v>
      </c>
      <c r="S226" s="268" t="s">
        <v>3327</v>
      </c>
      <c r="T226" s="184">
        <v>4.12</v>
      </c>
      <c r="U226" s="186">
        <v>12</v>
      </c>
      <c r="V226" s="187">
        <v>49.44</v>
      </c>
      <c r="W226" s="273" t="s">
        <v>3424</v>
      </c>
      <c r="X226" s="274" t="s">
        <v>4395</v>
      </c>
      <c r="Y226" s="274"/>
      <c r="Z226" s="267"/>
      <c r="AA226" s="184"/>
      <c r="AB226" s="183"/>
      <c r="AC226" s="268"/>
      <c r="AD226" s="184"/>
      <c r="AE226" s="186"/>
      <c r="AF226" s="187"/>
      <c r="AG226" s="273"/>
      <c r="AH226" s="273"/>
      <c r="AI226" s="274"/>
      <c r="AJ226" s="218">
        <v>431303185</v>
      </c>
      <c r="AK226" s="219" t="s">
        <v>2199</v>
      </c>
      <c r="AL226" s="220">
        <v>1</v>
      </c>
      <c r="AM226" s="185" t="s">
        <v>1899</v>
      </c>
      <c r="AN226" s="214">
        <v>3.3784</v>
      </c>
      <c r="AO226" s="186">
        <v>12</v>
      </c>
      <c r="AP226" s="187">
        <v>40.540800000000004</v>
      </c>
      <c r="AQ226" s="215" t="s">
        <v>2639</v>
      </c>
      <c r="AR226" s="280" t="s">
        <v>169</v>
      </c>
      <c r="AS226" s="280"/>
      <c r="AT226" s="183">
        <v>80904</v>
      </c>
      <c r="AU226" s="183" t="s">
        <v>581</v>
      </c>
      <c r="AV226" s="183">
        <v>1</v>
      </c>
      <c r="AW226" s="185" t="s">
        <v>3327</v>
      </c>
      <c r="AX226" s="184">
        <v>3.2076000000000002</v>
      </c>
      <c r="AY226" s="186">
        <v>12</v>
      </c>
      <c r="AZ226" s="187">
        <v>38.491200000000006</v>
      </c>
      <c r="BA226" s="207" t="s">
        <v>2702</v>
      </c>
      <c r="BB226" s="208" t="s">
        <v>1427</v>
      </c>
      <c r="BC226" s="208"/>
    </row>
    <row r="227" spans="1:55" ht="24">
      <c r="A227" s="115">
        <v>224</v>
      </c>
      <c r="B227" s="125" t="s">
        <v>4103</v>
      </c>
      <c r="C227" s="120">
        <v>1</v>
      </c>
      <c r="D227" s="120" t="s">
        <v>581</v>
      </c>
      <c r="E227" s="15">
        <v>80</v>
      </c>
      <c r="F227" s="183">
        <v>37047</v>
      </c>
      <c r="G227" s="184">
        <v>1</v>
      </c>
      <c r="H227" s="183">
        <f>100/55</f>
        <v>1.8181818181818181</v>
      </c>
      <c r="I227" s="185" t="s">
        <v>3364</v>
      </c>
      <c r="J227" s="184">
        <v>3.0176</v>
      </c>
      <c r="K227" s="186">
        <f>80/H227</f>
        <v>44</v>
      </c>
      <c r="L227" s="187">
        <f>J227*K227</f>
        <v>132.77439999999999</v>
      </c>
      <c r="M227" s="207" t="s">
        <v>2432</v>
      </c>
      <c r="N227" s="217" t="s">
        <v>1067</v>
      </c>
      <c r="O227" s="217"/>
      <c r="P227" s="267" t="s">
        <v>3844</v>
      </c>
      <c r="Q227" s="184" t="s">
        <v>3845</v>
      </c>
      <c r="R227" s="183">
        <v>1.818</v>
      </c>
      <c r="S227" s="268" t="s">
        <v>1222</v>
      </c>
      <c r="T227" s="184">
        <v>3.28</v>
      </c>
      <c r="U227" s="186">
        <v>44.004400440044</v>
      </c>
      <c r="V227" s="187">
        <v>144.33443344334432</v>
      </c>
      <c r="W227" s="273" t="s">
        <v>3424</v>
      </c>
      <c r="X227" s="274" t="s">
        <v>4396</v>
      </c>
      <c r="Y227" s="274"/>
      <c r="Z227" s="267"/>
      <c r="AA227" s="184"/>
      <c r="AB227" s="183"/>
      <c r="AC227" s="268"/>
      <c r="AD227" s="184"/>
      <c r="AE227" s="186"/>
      <c r="AF227" s="187"/>
      <c r="AG227" s="273"/>
      <c r="AH227" s="273"/>
      <c r="AI227" s="274"/>
      <c r="AJ227" s="218">
        <v>431304025</v>
      </c>
      <c r="AK227" s="219" t="s">
        <v>2199</v>
      </c>
      <c r="AL227" s="220">
        <v>1.81818</v>
      </c>
      <c r="AM227" s="185" t="s">
        <v>1899</v>
      </c>
      <c r="AN227" s="214">
        <v>2.6633</v>
      </c>
      <c r="AO227" s="186">
        <v>44.000044000044</v>
      </c>
      <c r="AP227" s="187">
        <v>117.18531718531719</v>
      </c>
      <c r="AQ227" s="215" t="s">
        <v>2639</v>
      </c>
      <c r="AR227" s="280" t="s">
        <v>3120</v>
      </c>
      <c r="AS227" s="280"/>
      <c r="AT227" s="183">
        <v>10644</v>
      </c>
      <c r="AU227" s="183" t="s">
        <v>581</v>
      </c>
      <c r="AV227" s="183">
        <v>3.63636363636</v>
      </c>
      <c r="AW227" s="185" t="s">
        <v>3327</v>
      </c>
      <c r="AX227" s="184">
        <v>3.1428</v>
      </c>
      <c r="AY227" s="186">
        <f>80/AV227</f>
        <v>22.000000000022</v>
      </c>
      <c r="AZ227" s="187">
        <f>AX227*AY227</f>
        <v>69.14160000006913</v>
      </c>
      <c r="BA227" s="207" t="s">
        <v>2702</v>
      </c>
      <c r="BB227" s="208" t="s">
        <v>1427</v>
      </c>
      <c r="BC227" s="208"/>
    </row>
    <row r="228" spans="1:55" ht="25.5" customHeight="1">
      <c r="A228" s="115">
        <v>225</v>
      </c>
      <c r="B228" s="125" t="s">
        <v>4220</v>
      </c>
      <c r="C228" s="120">
        <v>10</v>
      </c>
      <c r="D228" s="120" t="s">
        <v>638</v>
      </c>
      <c r="E228" s="15">
        <v>10</v>
      </c>
      <c r="F228" s="183">
        <v>36356</v>
      </c>
      <c r="G228" s="184">
        <v>1</v>
      </c>
      <c r="H228" s="183">
        <v>1</v>
      </c>
      <c r="I228" s="185" t="s">
        <v>3574</v>
      </c>
      <c r="J228" s="184">
        <v>3.3181</v>
      </c>
      <c r="K228" s="186">
        <v>10</v>
      </c>
      <c r="L228" s="187">
        <v>33.181</v>
      </c>
      <c r="M228" s="207" t="s">
        <v>3575</v>
      </c>
      <c r="N228" s="217" t="s">
        <v>1068</v>
      </c>
      <c r="O228" s="217"/>
      <c r="P228" s="267" t="s">
        <v>3846</v>
      </c>
      <c r="Q228" s="184" t="s">
        <v>617</v>
      </c>
      <c r="R228" s="183">
        <v>1</v>
      </c>
      <c r="S228" s="268" t="s">
        <v>1223</v>
      </c>
      <c r="T228" s="184">
        <v>5.19</v>
      </c>
      <c r="U228" s="186">
        <v>10</v>
      </c>
      <c r="V228" s="187">
        <v>51.9</v>
      </c>
      <c r="W228" s="273" t="s">
        <v>4355</v>
      </c>
      <c r="X228" s="274" t="s">
        <v>4397</v>
      </c>
      <c r="Y228" s="274"/>
      <c r="Z228" s="267"/>
      <c r="AA228" s="184"/>
      <c r="AB228" s="183"/>
      <c r="AC228" s="268"/>
      <c r="AD228" s="184"/>
      <c r="AE228" s="186"/>
      <c r="AF228" s="187"/>
      <c r="AG228" s="273"/>
      <c r="AH228" s="273"/>
      <c r="AI228" s="274"/>
      <c r="AJ228" s="218">
        <v>114006192</v>
      </c>
      <c r="AK228" s="219" t="s">
        <v>535</v>
      </c>
      <c r="AL228" s="220">
        <v>1</v>
      </c>
      <c r="AM228" s="185" t="s">
        <v>170</v>
      </c>
      <c r="AN228" s="214">
        <v>3.5679</v>
      </c>
      <c r="AO228" s="186">
        <v>10</v>
      </c>
      <c r="AP228" s="187">
        <v>35.679</v>
      </c>
      <c r="AQ228" s="215" t="s">
        <v>498</v>
      </c>
      <c r="AR228" s="280" t="s">
        <v>982</v>
      </c>
      <c r="AS228" s="280"/>
      <c r="AT228" s="183">
        <v>77176</v>
      </c>
      <c r="AU228" s="183" t="s">
        <v>638</v>
      </c>
      <c r="AV228" s="183">
        <v>1</v>
      </c>
      <c r="AW228" s="185" t="s">
        <v>2864</v>
      </c>
      <c r="AX228" s="184">
        <v>5.525</v>
      </c>
      <c r="AY228" s="186">
        <v>10</v>
      </c>
      <c r="AZ228" s="187">
        <v>55.25</v>
      </c>
      <c r="BA228" s="207" t="s">
        <v>2746</v>
      </c>
      <c r="BB228" s="208" t="s">
        <v>4220</v>
      </c>
      <c r="BC228" s="208"/>
    </row>
    <row r="229" spans="1:55" ht="25.5">
      <c r="A229" s="115">
        <v>226</v>
      </c>
      <c r="B229" s="125" t="s">
        <v>4221</v>
      </c>
      <c r="C229" s="120">
        <v>10</v>
      </c>
      <c r="D229" s="120" t="s">
        <v>638</v>
      </c>
      <c r="E229" s="15">
        <v>50</v>
      </c>
      <c r="F229" s="183">
        <v>36356</v>
      </c>
      <c r="G229" s="184">
        <v>1</v>
      </c>
      <c r="H229" s="183">
        <v>1</v>
      </c>
      <c r="I229" s="185" t="s">
        <v>3574</v>
      </c>
      <c r="J229" s="184">
        <v>3.3181</v>
      </c>
      <c r="K229" s="186">
        <v>50</v>
      </c>
      <c r="L229" s="187">
        <v>165.905</v>
      </c>
      <c r="M229" s="207" t="s">
        <v>3575</v>
      </c>
      <c r="N229" s="217" t="s">
        <v>1068</v>
      </c>
      <c r="O229" s="217"/>
      <c r="P229" s="267" t="s">
        <v>3847</v>
      </c>
      <c r="Q229" s="184" t="s">
        <v>617</v>
      </c>
      <c r="R229" s="183">
        <v>1</v>
      </c>
      <c r="S229" s="268" t="s">
        <v>1223</v>
      </c>
      <c r="T229" s="184">
        <v>5.19</v>
      </c>
      <c r="U229" s="186">
        <v>50</v>
      </c>
      <c r="V229" s="187">
        <v>259.5</v>
      </c>
      <c r="W229" s="273" t="s">
        <v>4355</v>
      </c>
      <c r="X229" s="274" t="s">
        <v>4398</v>
      </c>
      <c r="Y229" s="274"/>
      <c r="Z229" s="267"/>
      <c r="AA229" s="184"/>
      <c r="AB229" s="183"/>
      <c r="AC229" s="268"/>
      <c r="AD229" s="184"/>
      <c r="AE229" s="186"/>
      <c r="AF229" s="187"/>
      <c r="AG229" s="273"/>
      <c r="AH229" s="273"/>
      <c r="AI229" s="274"/>
      <c r="AJ229" s="218">
        <v>114006141</v>
      </c>
      <c r="AK229" s="219" t="s">
        <v>535</v>
      </c>
      <c r="AL229" s="220">
        <v>1</v>
      </c>
      <c r="AM229" s="185" t="s">
        <v>170</v>
      </c>
      <c r="AN229" s="214">
        <v>3.5679</v>
      </c>
      <c r="AO229" s="186">
        <v>50</v>
      </c>
      <c r="AP229" s="187">
        <v>178.395</v>
      </c>
      <c r="AQ229" s="215" t="s">
        <v>498</v>
      </c>
      <c r="AR229" s="280" t="s">
        <v>983</v>
      </c>
      <c r="AS229" s="280"/>
      <c r="AT229" s="183">
        <v>95590</v>
      </c>
      <c r="AU229" s="183" t="s">
        <v>638</v>
      </c>
      <c r="AV229" s="183">
        <v>1</v>
      </c>
      <c r="AW229" s="185" t="s">
        <v>2864</v>
      </c>
      <c r="AX229" s="184">
        <v>5.2</v>
      </c>
      <c r="AY229" s="186">
        <v>50</v>
      </c>
      <c r="AZ229" s="187">
        <v>260</v>
      </c>
      <c r="BA229" s="207" t="s">
        <v>2746</v>
      </c>
      <c r="BB229" s="208" t="s">
        <v>4221</v>
      </c>
      <c r="BC229" s="208" t="s">
        <v>2883</v>
      </c>
    </row>
    <row r="230" spans="1:55" ht="25.5" customHeight="1">
      <c r="A230" s="115">
        <v>227</v>
      </c>
      <c r="B230" s="125" t="s">
        <v>3077</v>
      </c>
      <c r="C230" s="120">
        <v>1</v>
      </c>
      <c r="D230" s="120" t="s">
        <v>613</v>
      </c>
      <c r="E230" s="15">
        <v>68</v>
      </c>
      <c r="F230" s="183">
        <v>37956</v>
      </c>
      <c r="G230" s="184">
        <v>1</v>
      </c>
      <c r="H230" s="183">
        <f>480/500</f>
        <v>0.96</v>
      </c>
      <c r="I230" s="185" t="s">
        <v>3546</v>
      </c>
      <c r="J230" s="184">
        <v>17.9008</v>
      </c>
      <c r="K230" s="186">
        <f>68/H230</f>
        <v>70.83333333333334</v>
      </c>
      <c r="L230" s="187">
        <f>J230*K230</f>
        <v>1267.9733333333336</v>
      </c>
      <c r="M230" s="207" t="s">
        <v>1116</v>
      </c>
      <c r="N230" s="217" t="s">
        <v>1069</v>
      </c>
      <c r="O230" s="217"/>
      <c r="P230" s="267" t="s">
        <v>3848</v>
      </c>
      <c r="Q230" s="184" t="s">
        <v>3849</v>
      </c>
      <c r="R230" s="183">
        <v>0.8</v>
      </c>
      <c r="S230" s="268" t="s">
        <v>1224</v>
      </c>
      <c r="T230" s="184">
        <v>22.79</v>
      </c>
      <c r="U230" s="186">
        <v>85</v>
      </c>
      <c r="V230" s="187">
        <v>1937.15</v>
      </c>
      <c r="W230" s="273" t="s">
        <v>4399</v>
      </c>
      <c r="X230" s="274" t="s">
        <v>4400</v>
      </c>
      <c r="Y230" s="274"/>
      <c r="Z230" s="267"/>
      <c r="AA230" s="184"/>
      <c r="AB230" s="183"/>
      <c r="AC230" s="268"/>
      <c r="AD230" s="184"/>
      <c r="AE230" s="186"/>
      <c r="AF230" s="187"/>
      <c r="AG230" s="273"/>
      <c r="AH230" s="273"/>
      <c r="AI230" s="274"/>
      <c r="AJ230" s="218">
        <v>250127931</v>
      </c>
      <c r="AK230" s="219" t="s">
        <v>2199</v>
      </c>
      <c r="AL230" s="220">
        <v>1</v>
      </c>
      <c r="AM230" s="185" t="s">
        <v>1305</v>
      </c>
      <c r="AN230" s="214">
        <v>21.3541</v>
      </c>
      <c r="AO230" s="186">
        <v>68</v>
      </c>
      <c r="AP230" s="187">
        <v>1452.0788</v>
      </c>
      <c r="AQ230" s="215" t="s">
        <v>2658</v>
      </c>
      <c r="AR230" s="280" t="s">
        <v>984</v>
      </c>
      <c r="AS230" s="280"/>
      <c r="AT230" s="183">
        <v>32416</v>
      </c>
      <c r="AU230" s="183" t="s">
        <v>613</v>
      </c>
      <c r="AV230" s="183">
        <v>1</v>
      </c>
      <c r="AW230" s="185" t="s">
        <v>1052</v>
      </c>
      <c r="AX230" s="184">
        <v>11.648</v>
      </c>
      <c r="AY230" s="186">
        <v>68</v>
      </c>
      <c r="AZ230" s="187">
        <v>792.064</v>
      </c>
      <c r="BA230" s="207" t="s">
        <v>1428</v>
      </c>
      <c r="BB230" s="208" t="s">
        <v>3077</v>
      </c>
      <c r="BC230" s="208"/>
    </row>
    <row r="231" spans="1:55" ht="24">
      <c r="A231" s="115">
        <v>228</v>
      </c>
      <c r="B231" s="125" t="s">
        <v>639</v>
      </c>
      <c r="C231" s="120">
        <v>1</v>
      </c>
      <c r="D231" s="120" t="s">
        <v>581</v>
      </c>
      <c r="E231" s="15">
        <v>20</v>
      </c>
      <c r="F231" s="183">
        <v>4065</v>
      </c>
      <c r="G231" s="184">
        <v>1</v>
      </c>
      <c r="H231" s="183">
        <v>1</v>
      </c>
      <c r="I231" s="185" t="s">
        <v>3364</v>
      </c>
      <c r="J231" s="184">
        <v>5.2323</v>
      </c>
      <c r="K231" s="186">
        <v>20</v>
      </c>
      <c r="L231" s="187">
        <v>104.64600000000002</v>
      </c>
      <c r="M231" s="207" t="s">
        <v>2463</v>
      </c>
      <c r="N231" s="217" t="s">
        <v>1070</v>
      </c>
      <c r="O231" s="217"/>
      <c r="P231" s="267">
        <v>7283</v>
      </c>
      <c r="Q231" s="184" t="s">
        <v>581</v>
      </c>
      <c r="R231" s="183">
        <v>1</v>
      </c>
      <c r="S231" s="268" t="s">
        <v>3327</v>
      </c>
      <c r="T231" s="184">
        <v>7.11</v>
      </c>
      <c r="U231" s="186">
        <v>20</v>
      </c>
      <c r="V231" s="187">
        <v>142.2</v>
      </c>
      <c r="W231" s="273" t="s">
        <v>528</v>
      </c>
      <c r="X231" s="274" t="s">
        <v>4401</v>
      </c>
      <c r="Y231" s="274"/>
      <c r="Z231" s="267"/>
      <c r="AA231" s="184"/>
      <c r="AB231" s="183"/>
      <c r="AC231" s="268"/>
      <c r="AD231" s="184"/>
      <c r="AE231" s="186"/>
      <c r="AF231" s="187"/>
      <c r="AG231" s="273"/>
      <c r="AH231" s="273"/>
      <c r="AI231" s="274"/>
      <c r="AJ231" s="218">
        <v>111012082</v>
      </c>
      <c r="AK231" s="219" t="s">
        <v>2199</v>
      </c>
      <c r="AL231" s="220">
        <v>1</v>
      </c>
      <c r="AM231" s="185" t="s">
        <v>1899</v>
      </c>
      <c r="AN231" s="214">
        <v>3.9235</v>
      </c>
      <c r="AO231" s="186">
        <v>20</v>
      </c>
      <c r="AP231" s="187">
        <v>78.47</v>
      </c>
      <c r="AQ231" s="215" t="s">
        <v>1633</v>
      </c>
      <c r="AR231" s="280" t="s">
        <v>1657</v>
      </c>
      <c r="AS231" s="280"/>
      <c r="AT231" s="183">
        <v>12110</v>
      </c>
      <c r="AU231" s="183" t="s">
        <v>581</v>
      </c>
      <c r="AV231" s="183">
        <v>1</v>
      </c>
      <c r="AW231" s="185" t="s">
        <v>3327</v>
      </c>
      <c r="AX231" s="184">
        <v>2.622</v>
      </c>
      <c r="AY231" s="186">
        <v>20</v>
      </c>
      <c r="AZ231" s="187">
        <v>52.44</v>
      </c>
      <c r="BA231" s="207" t="s">
        <v>1429</v>
      </c>
      <c r="BB231" s="208" t="s">
        <v>639</v>
      </c>
      <c r="BC231" s="208"/>
    </row>
    <row r="232" spans="1:55" ht="24" customHeight="1">
      <c r="A232" s="115">
        <v>229</v>
      </c>
      <c r="B232" s="125" t="s">
        <v>4104</v>
      </c>
      <c r="C232" s="120">
        <v>1</v>
      </c>
      <c r="D232" s="120" t="s">
        <v>581</v>
      </c>
      <c r="E232" s="15">
        <v>65</v>
      </c>
      <c r="F232" s="183">
        <v>37301</v>
      </c>
      <c r="G232" s="184">
        <v>1</v>
      </c>
      <c r="H232" s="183">
        <v>1</v>
      </c>
      <c r="I232" s="185" t="s">
        <v>3364</v>
      </c>
      <c r="J232" s="184">
        <v>4.15</v>
      </c>
      <c r="K232" s="186">
        <v>65</v>
      </c>
      <c r="L232" s="187">
        <v>269.75</v>
      </c>
      <c r="M232" s="207" t="s">
        <v>1071</v>
      </c>
      <c r="N232" s="217" t="s">
        <v>1072</v>
      </c>
      <c r="O232" s="217"/>
      <c r="P232" s="267">
        <v>6992</v>
      </c>
      <c r="Q232" s="184" t="s">
        <v>581</v>
      </c>
      <c r="R232" s="183">
        <v>1</v>
      </c>
      <c r="S232" s="268" t="s">
        <v>3327</v>
      </c>
      <c r="T232" s="184">
        <v>5</v>
      </c>
      <c r="U232" s="186">
        <v>65</v>
      </c>
      <c r="V232" s="187">
        <v>325</v>
      </c>
      <c r="W232" s="273" t="s">
        <v>4402</v>
      </c>
      <c r="X232" s="274" t="s">
        <v>4403</v>
      </c>
      <c r="Y232" s="274"/>
      <c r="Z232" s="267"/>
      <c r="AA232" s="184"/>
      <c r="AB232" s="183"/>
      <c r="AC232" s="268"/>
      <c r="AD232" s="184"/>
      <c r="AE232" s="186"/>
      <c r="AF232" s="187"/>
      <c r="AG232" s="273"/>
      <c r="AH232" s="273"/>
      <c r="AI232" s="274"/>
      <c r="AJ232" s="218">
        <v>131304127</v>
      </c>
      <c r="AK232" s="219" t="s">
        <v>2199</v>
      </c>
      <c r="AL232" s="220">
        <v>1</v>
      </c>
      <c r="AM232" s="185" t="s">
        <v>1899</v>
      </c>
      <c r="AN232" s="214">
        <v>3.0996</v>
      </c>
      <c r="AO232" s="186">
        <v>65</v>
      </c>
      <c r="AP232" s="187">
        <v>201.47400000000002</v>
      </c>
      <c r="AQ232" s="215" t="s">
        <v>313</v>
      </c>
      <c r="AR232" s="280" t="s">
        <v>1547</v>
      </c>
      <c r="AS232" s="280"/>
      <c r="AT232" s="183">
        <v>40567</v>
      </c>
      <c r="AU232" s="183" t="s">
        <v>581</v>
      </c>
      <c r="AV232" s="183">
        <v>1</v>
      </c>
      <c r="AW232" s="185" t="s">
        <v>3327</v>
      </c>
      <c r="AX232" s="184">
        <v>3.5785</v>
      </c>
      <c r="AY232" s="186">
        <v>65</v>
      </c>
      <c r="AZ232" s="187">
        <v>232.6025</v>
      </c>
      <c r="BA232" s="207" t="s">
        <v>2105</v>
      </c>
      <c r="BB232" s="208" t="s">
        <v>1430</v>
      </c>
      <c r="BC232" s="208"/>
    </row>
    <row r="233" spans="1:55" ht="12.75">
      <c r="A233" s="115">
        <v>230</v>
      </c>
      <c r="B233" s="125" t="s">
        <v>3102</v>
      </c>
      <c r="C233" s="120">
        <v>1</v>
      </c>
      <c r="D233" s="120" t="s">
        <v>581</v>
      </c>
      <c r="E233" s="15">
        <v>4</v>
      </c>
      <c r="F233" s="183">
        <v>37526</v>
      </c>
      <c r="G233" s="184">
        <v>1</v>
      </c>
      <c r="H233" s="183">
        <v>1</v>
      </c>
      <c r="I233" s="185" t="s">
        <v>3364</v>
      </c>
      <c r="J233" s="184">
        <v>16.2202</v>
      </c>
      <c r="K233" s="186">
        <v>4</v>
      </c>
      <c r="L233" s="187">
        <v>64.8808</v>
      </c>
      <c r="M233" s="207" t="s">
        <v>2432</v>
      </c>
      <c r="N233" s="217" t="s">
        <v>1073</v>
      </c>
      <c r="O233" s="217"/>
      <c r="P233" s="267" t="s">
        <v>3850</v>
      </c>
      <c r="Q233" s="184" t="s">
        <v>581</v>
      </c>
      <c r="R233" s="183">
        <v>1</v>
      </c>
      <c r="S233" s="268" t="s">
        <v>3327</v>
      </c>
      <c r="T233" s="184">
        <v>15</v>
      </c>
      <c r="U233" s="186">
        <v>4</v>
      </c>
      <c r="V233" s="187">
        <v>60</v>
      </c>
      <c r="W233" s="273" t="s">
        <v>3906</v>
      </c>
      <c r="X233" s="274" t="s">
        <v>4404</v>
      </c>
      <c r="Y233" s="274"/>
      <c r="Z233" s="267"/>
      <c r="AA233" s="184"/>
      <c r="AB233" s="183"/>
      <c r="AC233" s="268"/>
      <c r="AD233" s="184"/>
      <c r="AE233" s="186"/>
      <c r="AF233" s="187"/>
      <c r="AG233" s="273"/>
      <c r="AH233" s="273"/>
      <c r="AI233" s="274"/>
      <c r="AJ233" s="218">
        <v>150177852</v>
      </c>
      <c r="AK233" s="219" t="s">
        <v>2199</v>
      </c>
      <c r="AL233" s="220">
        <v>3.0003</v>
      </c>
      <c r="AM233" s="185" t="s">
        <v>1899</v>
      </c>
      <c r="AN233" s="214">
        <v>46.9901</v>
      </c>
      <c r="AO233" s="186">
        <v>1.3332000133320001</v>
      </c>
      <c r="AP233" s="187">
        <v>62.647201946472016</v>
      </c>
      <c r="AQ233" s="215" t="s">
        <v>1116</v>
      </c>
      <c r="AR233" s="280" t="s">
        <v>985</v>
      </c>
      <c r="AS233" s="280"/>
      <c r="AT233" s="183">
        <v>93481</v>
      </c>
      <c r="AU233" s="183" t="s">
        <v>581</v>
      </c>
      <c r="AV233" s="183">
        <v>1</v>
      </c>
      <c r="AW233" s="185" t="s">
        <v>3327</v>
      </c>
      <c r="AX233" s="184">
        <v>28</v>
      </c>
      <c r="AY233" s="186">
        <v>4</v>
      </c>
      <c r="AZ233" s="187">
        <v>112</v>
      </c>
      <c r="BA233" s="207" t="s">
        <v>2105</v>
      </c>
      <c r="BB233" s="208" t="s">
        <v>3102</v>
      </c>
      <c r="BC233" s="208"/>
    </row>
    <row r="234" spans="1:55" ht="25.5" customHeight="1">
      <c r="A234" s="115">
        <v>231</v>
      </c>
      <c r="B234" s="103" t="s">
        <v>4315</v>
      </c>
      <c r="C234" s="120">
        <v>6</v>
      </c>
      <c r="D234" s="120" t="s">
        <v>617</v>
      </c>
      <c r="E234" s="15">
        <v>30</v>
      </c>
      <c r="F234" s="183">
        <v>14087</v>
      </c>
      <c r="G234" s="184">
        <v>1</v>
      </c>
      <c r="H234" s="183">
        <f>1/6</f>
        <v>0.16666666666666666</v>
      </c>
      <c r="I234" s="185" t="s">
        <v>3133</v>
      </c>
      <c r="J234" s="184">
        <v>0.4173</v>
      </c>
      <c r="K234" s="186">
        <f>30/H234</f>
        <v>180</v>
      </c>
      <c r="L234" s="187">
        <f>J234*K234</f>
        <v>75.114</v>
      </c>
      <c r="M234" s="207" t="s">
        <v>2452</v>
      </c>
      <c r="N234" s="217" t="s">
        <v>1074</v>
      </c>
      <c r="O234" s="217"/>
      <c r="P234" s="267" t="s">
        <v>1225</v>
      </c>
      <c r="Q234" s="184" t="s">
        <v>617</v>
      </c>
      <c r="R234" s="183">
        <v>1</v>
      </c>
      <c r="S234" s="268" t="s">
        <v>3156</v>
      </c>
      <c r="T234" s="184">
        <v>10.45</v>
      </c>
      <c r="U234" s="186">
        <v>30</v>
      </c>
      <c r="V234" s="187">
        <v>313.5</v>
      </c>
      <c r="W234" s="273" t="s">
        <v>3913</v>
      </c>
      <c r="X234" s="274" t="s">
        <v>4405</v>
      </c>
      <c r="Y234" s="274"/>
      <c r="Z234" s="267"/>
      <c r="AA234" s="184"/>
      <c r="AB234" s="183"/>
      <c r="AC234" s="268"/>
      <c r="AD234" s="184"/>
      <c r="AE234" s="186"/>
      <c r="AF234" s="187"/>
      <c r="AG234" s="273"/>
      <c r="AH234" s="273"/>
      <c r="AI234" s="274"/>
      <c r="AJ234" s="218">
        <v>150182392</v>
      </c>
      <c r="AK234" s="219" t="s">
        <v>535</v>
      </c>
      <c r="AL234" s="220">
        <v>0.83333</v>
      </c>
      <c r="AM234" s="185" t="s">
        <v>1286</v>
      </c>
      <c r="AN234" s="214">
        <v>15.0074</v>
      </c>
      <c r="AO234" s="186">
        <v>36.000144000576</v>
      </c>
      <c r="AP234" s="187">
        <v>540.2685610742443</v>
      </c>
      <c r="AQ234" s="215" t="s">
        <v>4424</v>
      </c>
      <c r="AR234" s="280" t="s">
        <v>986</v>
      </c>
      <c r="AS234" s="280"/>
      <c r="AT234" s="183">
        <v>56039</v>
      </c>
      <c r="AU234" s="183" t="s">
        <v>617</v>
      </c>
      <c r="AV234" s="183">
        <v>1</v>
      </c>
      <c r="AW234" s="185" t="s">
        <v>3156</v>
      </c>
      <c r="AX234" s="184">
        <v>11</v>
      </c>
      <c r="AY234" s="186">
        <v>30</v>
      </c>
      <c r="AZ234" s="187">
        <v>330</v>
      </c>
      <c r="BA234" s="207" t="s">
        <v>2725</v>
      </c>
      <c r="BB234" s="208" t="s">
        <v>1431</v>
      </c>
      <c r="BC234" s="208"/>
    </row>
    <row r="235" spans="1:55" ht="24">
      <c r="A235" s="115">
        <v>232</v>
      </c>
      <c r="B235" s="125" t="s">
        <v>3103</v>
      </c>
      <c r="C235" s="120">
        <v>1</v>
      </c>
      <c r="D235" s="120" t="s">
        <v>623</v>
      </c>
      <c r="E235" s="15">
        <v>650</v>
      </c>
      <c r="F235" s="183">
        <v>8044</v>
      </c>
      <c r="G235" s="184">
        <v>1</v>
      </c>
      <c r="H235" s="183">
        <v>1</v>
      </c>
      <c r="I235" s="185" t="s">
        <v>3576</v>
      </c>
      <c r="J235" s="184">
        <v>1.202</v>
      </c>
      <c r="K235" s="186">
        <v>650</v>
      </c>
      <c r="L235" s="187">
        <v>781.3</v>
      </c>
      <c r="M235" s="207" t="s">
        <v>2452</v>
      </c>
      <c r="N235" s="217" t="s">
        <v>1075</v>
      </c>
      <c r="O235" s="217"/>
      <c r="P235" s="267" t="s">
        <v>3851</v>
      </c>
      <c r="Q235" s="184" t="s">
        <v>861</v>
      </c>
      <c r="R235" s="183">
        <v>5</v>
      </c>
      <c r="S235" s="268" t="s">
        <v>1226</v>
      </c>
      <c r="T235" s="184">
        <v>6.08</v>
      </c>
      <c r="U235" s="186">
        <v>130</v>
      </c>
      <c r="V235" s="187">
        <v>790.4</v>
      </c>
      <c r="W235" s="273" t="s">
        <v>3913</v>
      </c>
      <c r="X235" s="274" t="s">
        <v>4406</v>
      </c>
      <c r="Y235" s="274"/>
      <c r="Z235" s="267"/>
      <c r="AA235" s="184"/>
      <c r="AB235" s="183"/>
      <c r="AC235" s="268"/>
      <c r="AD235" s="184"/>
      <c r="AE235" s="186"/>
      <c r="AF235" s="187"/>
      <c r="AG235" s="273"/>
      <c r="AH235" s="273"/>
      <c r="AI235" s="274"/>
      <c r="AJ235" s="218">
        <v>150187564</v>
      </c>
      <c r="AK235" s="219" t="s">
        <v>2199</v>
      </c>
      <c r="AL235" s="220">
        <v>1</v>
      </c>
      <c r="AM235" s="185" t="s">
        <v>987</v>
      </c>
      <c r="AN235" s="214">
        <v>1.8233</v>
      </c>
      <c r="AO235" s="186">
        <v>650</v>
      </c>
      <c r="AP235" s="187">
        <v>1185.145</v>
      </c>
      <c r="AQ235" s="215" t="s">
        <v>28</v>
      </c>
      <c r="AR235" s="280" t="s">
        <v>988</v>
      </c>
      <c r="AS235" s="280"/>
      <c r="AT235" s="183">
        <v>24254</v>
      </c>
      <c r="AU235" s="183" t="s">
        <v>623</v>
      </c>
      <c r="AV235" s="183">
        <v>1</v>
      </c>
      <c r="AW235" s="185" t="s">
        <v>2865</v>
      </c>
      <c r="AX235" s="184">
        <v>1.7</v>
      </c>
      <c r="AY235" s="186">
        <v>650</v>
      </c>
      <c r="AZ235" s="187">
        <v>1105</v>
      </c>
      <c r="BA235" s="207" t="s">
        <v>2725</v>
      </c>
      <c r="BB235" s="208" t="s">
        <v>3103</v>
      </c>
      <c r="BC235" s="208"/>
    </row>
    <row r="236" spans="1:55" ht="24" customHeight="1">
      <c r="A236" s="115">
        <v>233</v>
      </c>
      <c r="B236" s="125" t="s">
        <v>3104</v>
      </c>
      <c r="C236" s="120">
        <v>1</v>
      </c>
      <c r="D236" s="120" t="s">
        <v>581</v>
      </c>
      <c r="E236" s="15">
        <v>350</v>
      </c>
      <c r="F236" s="183">
        <v>8087</v>
      </c>
      <c r="G236" s="184">
        <v>1</v>
      </c>
      <c r="H236" s="183">
        <v>1</v>
      </c>
      <c r="I236" s="185" t="s">
        <v>3364</v>
      </c>
      <c r="J236" s="184">
        <v>1.4545</v>
      </c>
      <c r="K236" s="186">
        <v>350</v>
      </c>
      <c r="L236" s="187">
        <v>509.075</v>
      </c>
      <c r="M236" s="207" t="s">
        <v>2452</v>
      </c>
      <c r="N236" s="217" t="s">
        <v>1076</v>
      </c>
      <c r="O236" s="217"/>
      <c r="P236" s="267" t="s">
        <v>3852</v>
      </c>
      <c r="Q236" s="184" t="s">
        <v>861</v>
      </c>
      <c r="R236" s="183">
        <v>5</v>
      </c>
      <c r="S236" s="268" t="s">
        <v>1227</v>
      </c>
      <c r="T236" s="184">
        <v>6.08</v>
      </c>
      <c r="U236" s="186">
        <v>70</v>
      </c>
      <c r="V236" s="187">
        <v>425.6</v>
      </c>
      <c r="W236" s="273" t="s">
        <v>3913</v>
      </c>
      <c r="X236" s="274" t="s">
        <v>4406</v>
      </c>
      <c r="Y236" s="274"/>
      <c r="Z236" s="267"/>
      <c r="AA236" s="184"/>
      <c r="AB236" s="183"/>
      <c r="AC236" s="268"/>
      <c r="AD236" s="184"/>
      <c r="AE236" s="186"/>
      <c r="AF236" s="187"/>
      <c r="AG236" s="273"/>
      <c r="AH236" s="273"/>
      <c r="AI236" s="274"/>
      <c r="AJ236" s="218">
        <v>150183810</v>
      </c>
      <c r="AK236" s="219" t="s">
        <v>2199</v>
      </c>
      <c r="AL236" s="220">
        <v>1</v>
      </c>
      <c r="AM236" s="185" t="s">
        <v>1899</v>
      </c>
      <c r="AN236" s="214">
        <v>1.4773</v>
      </c>
      <c r="AO236" s="186">
        <v>350</v>
      </c>
      <c r="AP236" s="187">
        <v>517.055</v>
      </c>
      <c r="AQ236" s="215" t="s">
        <v>28</v>
      </c>
      <c r="AR236" s="280" t="s">
        <v>989</v>
      </c>
      <c r="AS236" s="280"/>
      <c r="AT236" s="183">
        <v>98343</v>
      </c>
      <c r="AU236" s="183" t="s">
        <v>581</v>
      </c>
      <c r="AV236" s="183">
        <v>1</v>
      </c>
      <c r="AW236" s="185" t="s">
        <v>3327</v>
      </c>
      <c r="AX236" s="184">
        <v>1.7</v>
      </c>
      <c r="AY236" s="186">
        <v>350</v>
      </c>
      <c r="AZ236" s="187">
        <v>595</v>
      </c>
      <c r="BA236" s="207" t="s">
        <v>2725</v>
      </c>
      <c r="BB236" s="208" t="s">
        <v>3104</v>
      </c>
      <c r="BC236" s="208"/>
    </row>
    <row r="237" spans="1:55" ht="24">
      <c r="A237" s="115">
        <v>234</v>
      </c>
      <c r="B237" s="125" t="s">
        <v>3105</v>
      </c>
      <c r="C237" s="120">
        <v>1</v>
      </c>
      <c r="D237" s="120" t="s">
        <v>581</v>
      </c>
      <c r="E237" s="15">
        <v>150</v>
      </c>
      <c r="F237" s="183">
        <v>9538</v>
      </c>
      <c r="G237" s="184">
        <v>1</v>
      </c>
      <c r="H237" s="183">
        <v>1</v>
      </c>
      <c r="I237" s="185" t="s">
        <v>3364</v>
      </c>
      <c r="J237" s="184">
        <v>1.1963</v>
      </c>
      <c r="K237" s="186">
        <v>150</v>
      </c>
      <c r="L237" s="187">
        <v>179.445</v>
      </c>
      <c r="M237" s="207" t="s">
        <v>2452</v>
      </c>
      <c r="N237" s="217" t="s">
        <v>1077</v>
      </c>
      <c r="O237" s="217"/>
      <c r="P237" s="267" t="s">
        <v>3853</v>
      </c>
      <c r="Q237" s="184" t="s">
        <v>861</v>
      </c>
      <c r="R237" s="183">
        <v>5</v>
      </c>
      <c r="S237" s="268" t="s">
        <v>1227</v>
      </c>
      <c r="T237" s="184">
        <v>6.08</v>
      </c>
      <c r="U237" s="186">
        <v>30</v>
      </c>
      <c r="V237" s="187">
        <v>182.4</v>
      </c>
      <c r="W237" s="273" t="s">
        <v>3913</v>
      </c>
      <c r="X237" s="274" t="s">
        <v>4406</v>
      </c>
      <c r="Y237" s="274"/>
      <c r="Z237" s="267"/>
      <c r="AA237" s="184"/>
      <c r="AB237" s="183"/>
      <c r="AC237" s="268"/>
      <c r="AD237" s="184"/>
      <c r="AE237" s="186"/>
      <c r="AF237" s="187"/>
      <c r="AG237" s="273"/>
      <c r="AH237" s="273"/>
      <c r="AI237" s="274"/>
      <c r="AJ237" s="218">
        <v>150178522</v>
      </c>
      <c r="AK237" s="219" t="s">
        <v>2199</v>
      </c>
      <c r="AL237" s="220">
        <v>1</v>
      </c>
      <c r="AM237" s="185" t="s">
        <v>1899</v>
      </c>
      <c r="AN237" s="214">
        <v>1.9908</v>
      </c>
      <c r="AO237" s="186">
        <v>150</v>
      </c>
      <c r="AP237" s="187">
        <v>298.62</v>
      </c>
      <c r="AQ237" s="215" t="s">
        <v>28</v>
      </c>
      <c r="AR237" s="280" t="s">
        <v>990</v>
      </c>
      <c r="AS237" s="280"/>
      <c r="AT237" s="183">
        <v>91740</v>
      </c>
      <c r="AU237" s="183" t="s">
        <v>581</v>
      </c>
      <c r="AV237" s="183">
        <v>1</v>
      </c>
      <c r="AW237" s="185" t="s">
        <v>3327</v>
      </c>
      <c r="AX237" s="184">
        <v>1.7</v>
      </c>
      <c r="AY237" s="186">
        <v>150</v>
      </c>
      <c r="AZ237" s="187">
        <v>255</v>
      </c>
      <c r="BA237" s="207" t="s">
        <v>2725</v>
      </c>
      <c r="BB237" s="208" t="s">
        <v>3105</v>
      </c>
      <c r="BC237" s="208"/>
    </row>
    <row r="238" spans="1:55" ht="25.5" customHeight="1">
      <c r="A238" s="115">
        <v>235</v>
      </c>
      <c r="B238" s="103" t="s">
        <v>4314</v>
      </c>
      <c r="C238" s="120">
        <v>6</v>
      </c>
      <c r="D238" s="120" t="s">
        <v>617</v>
      </c>
      <c r="E238" s="15">
        <v>180</v>
      </c>
      <c r="F238" s="183">
        <v>37080</v>
      </c>
      <c r="G238" s="184">
        <v>1</v>
      </c>
      <c r="H238" s="183">
        <f>1/6</f>
        <v>0.16666666666666666</v>
      </c>
      <c r="I238" s="185" t="s">
        <v>3133</v>
      </c>
      <c r="J238" s="184">
        <v>1.6954</v>
      </c>
      <c r="K238" s="186">
        <f>180/H238</f>
        <v>1080</v>
      </c>
      <c r="L238" s="187">
        <f>J238*K238</f>
        <v>1831.032</v>
      </c>
      <c r="M238" s="207" t="s">
        <v>2452</v>
      </c>
      <c r="N238" s="217" t="s">
        <v>1078</v>
      </c>
      <c r="O238" s="217"/>
      <c r="P238" s="267" t="s">
        <v>3854</v>
      </c>
      <c r="Q238" s="184" t="s">
        <v>617</v>
      </c>
      <c r="R238" s="183">
        <v>1</v>
      </c>
      <c r="S238" s="268" t="s">
        <v>3156</v>
      </c>
      <c r="T238" s="184">
        <v>11.23</v>
      </c>
      <c r="U238" s="186">
        <v>180</v>
      </c>
      <c r="V238" s="187">
        <v>2021.4</v>
      </c>
      <c r="W238" s="273" t="s">
        <v>3913</v>
      </c>
      <c r="X238" s="274" t="s">
        <v>4405</v>
      </c>
      <c r="Y238" s="274"/>
      <c r="Z238" s="267"/>
      <c r="AA238" s="184"/>
      <c r="AB238" s="183"/>
      <c r="AC238" s="268"/>
      <c r="AD238" s="184"/>
      <c r="AE238" s="186"/>
      <c r="AF238" s="187"/>
      <c r="AG238" s="273"/>
      <c r="AH238" s="273"/>
      <c r="AI238" s="274"/>
      <c r="AJ238" s="218">
        <v>150156472</v>
      </c>
      <c r="AK238" s="219" t="s">
        <v>2199</v>
      </c>
      <c r="AL238" s="220">
        <v>0.16667</v>
      </c>
      <c r="AM238" s="185" t="s">
        <v>1300</v>
      </c>
      <c r="AN238" s="214">
        <v>1.2498</v>
      </c>
      <c r="AO238" s="186">
        <v>1079.9784004319913</v>
      </c>
      <c r="AP238" s="187">
        <v>1349.7570048599027</v>
      </c>
      <c r="AQ238" s="215" t="s">
        <v>28</v>
      </c>
      <c r="AR238" s="280" t="s">
        <v>991</v>
      </c>
      <c r="AS238" s="280"/>
      <c r="AT238" s="183">
        <v>79880</v>
      </c>
      <c r="AU238" s="183" t="s">
        <v>617</v>
      </c>
      <c r="AV238" s="183">
        <v>1</v>
      </c>
      <c r="AW238" s="185" t="s">
        <v>3156</v>
      </c>
      <c r="AX238" s="184">
        <v>11</v>
      </c>
      <c r="AY238" s="186">
        <v>180</v>
      </c>
      <c r="AZ238" s="187">
        <v>1980</v>
      </c>
      <c r="BA238" s="207" t="s">
        <v>2725</v>
      </c>
      <c r="BB238" s="208" t="s">
        <v>1432</v>
      </c>
      <c r="BC238" s="208"/>
    </row>
    <row r="239" spans="1:55" ht="36">
      <c r="A239" s="115">
        <v>236</v>
      </c>
      <c r="B239" s="103" t="s">
        <v>4313</v>
      </c>
      <c r="C239" s="120">
        <v>1</v>
      </c>
      <c r="D239" s="120" t="s">
        <v>581</v>
      </c>
      <c r="E239" s="15">
        <v>80</v>
      </c>
      <c r="F239" s="183">
        <v>60258</v>
      </c>
      <c r="G239" s="184">
        <v>1</v>
      </c>
      <c r="H239" s="183">
        <v>1</v>
      </c>
      <c r="I239" s="185" t="s">
        <v>3364</v>
      </c>
      <c r="J239" s="184">
        <v>3.15</v>
      </c>
      <c r="K239" s="186">
        <v>80</v>
      </c>
      <c r="L239" s="187">
        <v>252</v>
      </c>
      <c r="M239" s="207" t="s">
        <v>2452</v>
      </c>
      <c r="N239" s="217" t="s">
        <v>1079</v>
      </c>
      <c r="O239" s="217"/>
      <c r="P239" s="267" t="s">
        <v>3855</v>
      </c>
      <c r="Q239" s="184" t="s">
        <v>3856</v>
      </c>
      <c r="R239" s="183">
        <v>6</v>
      </c>
      <c r="S239" s="268" t="s">
        <v>3395</v>
      </c>
      <c r="T239" s="184">
        <v>13.1</v>
      </c>
      <c r="U239" s="186">
        <v>13.333333333333334</v>
      </c>
      <c r="V239" s="187">
        <v>174.66666666666666</v>
      </c>
      <c r="W239" s="273" t="s">
        <v>3913</v>
      </c>
      <c r="X239" s="274" t="s">
        <v>4405</v>
      </c>
      <c r="Y239" s="274"/>
      <c r="Z239" s="267"/>
      <c r="AA239" s="184"/>
      <c r="AB239" s="183"/>
      <c r="AC239" s="268"/>
      <c r="AD239" s="184"/>
      <c r="AE239" s="186"/>
      <c r="AF239" s="187"/>
      <c r="AG239" s="273"/>
      <c r="AH239" s="273"/>
      <c r="AI239" s="274"/>
      <c r="AJ239" s="218">
        <v>150162960</v>
      </c>
      <c r="AK239" s="219" t="s">
        <v>2199</v>
      </c>
      <c r="AL239" s="220">
        <v>1</v>
      </c>
      <c r="AM239" s="185" t="s">
        <v>1899</v>
      </c>
      <c r="AN239" s="214">
        <v>3.201</v>
      </c>
      <c r="AO239" s="186">
        <v>80</v>
      </c>
      <c r="AP239" s="187">
        <v>256.08</v>
      </c>
      <c r="AQ239" s="215" t="s">
        <v>28</v>
      </c>
      <c r="AR239" s="280" t="s">
        <v>992</v>
      </c>
      <c r="AS239" s="280"/>
      <c r="AT239" s="183">
        <v>34807</v>
      </c>
      <c r="AU239" s="183" t="s">
        <v>581</v>
      </c>
      <c r="AV239" s="183">
        <v>1</v>
      </c>
      <c r="AW239" s="185" t="s">
        <v>3327</v>
      </c>
      <c r="AX239" s="184">
        <v>4.5</v>
      </c>
      <c r="AY239" s="186">
        <v>80</v>
      </c>
      <c r="AZ239" s="187">
        <v>360</v>
      </c>
      <c r="BA239" s="207" t="s">
        <v>2725</v>
      </c>
      <c r="BB239" s="208" t="s">
        <v>2866</v>
      </c>
      <c r="BC239" s="208"/>
    </row>
    <row r="240" spans="1:55" ht="25.5" customHeight="1">
      <c r="A240" s="115">
        <v>237</v>
      </c>
      <c r="B240" s="103" t="s">
        <v>4312</v>
      </c>
      <c r="C240" s="120">
        <v>6</v>
      </c>
      <c r="D240" s="103" t="s">
        <v>2795</v>
      </c>
      <c r="E240" s="15">
        <v>60</v>
      </c>
      <c r="F240" s="183">
        <v>38218</v>
      </c>
      <c r="G240" s="184">
        <v>1</v>
      </c>
      <c r="H240" s="183">
        <v>1</v>
      </c>
      <c r="I240" s="185" t="s">
        <v>3577</v>
      </c>
      <c r="J240" s="184">
        <v>2.8171</v>
      </c>
      <c r="K240" s="186">
        <v>60</v>
      </c>
      <c r="L240" s="187">
        <v>169.026</v>
      </c>
      <c r="M240" s="207" t="s">
        <v>2452</v>
      </c>
      <c r="N240" s="217" t="s">
        <v>3578</v>
      </c>
      <c r="O240" s="217"/>
      <c r="P240" s="267" t="s">
        <v>3857</v>
      </c>
      <c r="Q240" s="184" t="s">
        <v>617</v>
      </c>
      <c r="R240" s="183">
        <v>1</v>
      </c>
      <c r="S240" s="268" t="s">
        <v>1228</v>
      </c>
      <c r="T240" s="184">
        <v>4.49</v>
      </c>
      <c r="U240" s="186">
        <v>60</v>
      </c>
      <c r="V240" s="187">
        <v>269.4</v>
      </c>
      <c r="W240" s="273" t="s">
        <v>3913</v>
      </c>
      <c r="X240" s="274" t="s">
        <v>4407</v>
      </c>
      <c r="Y240" s="274"/>
      <c r="Z240" s="267"/>
      <c r="AA240" s="184"/>
      <c r="AB240" s="183"/>
      <c r="AC240" s="268"/>
      <c r="AD240" s="184"/>
      <c r="AE240" s="186"/>
      <c r="AF240" s="187"/>
      <c r="AG240" s="273"/>
      <c r="AH240" s="273"/>
      <c r="AI240" s="274"/>
      <c r="AJ240" s="218">
        <v>150186525</v>
      </c>
      <c r="AK240" s="219" t="s">
        <v>2199</v>
      </c>
      <c r="AL240" s="220">
        <v>0.16667</v>
      </c>
      <c r="AM240" s="185" t="s">
        <v>993</v>
      </c>
      <c r="AN240" s="214">
        <v>0.3866</v>
      </c>
      <c r="AO240" s="186">
        <v>359.9928001439971</v>
      </c>
      <c r="AP240" s="187">
        <v>139.17321653566927</v>
      </c>
      <c r="AQ240" s="215" t="s">
        <v>28</v>
      </c>
      <c r="AR240" s="280" t="s">
        <v>994</v>
      </c>
      <c r="AS240" s="280"/>
      <c r="AT240" s="183">
        <v>39133</v>
      </c>
      <c r="AU240" s="183" t="s">
        <v>2795</v>
      </c>
      <c r="AV240" s="183">
        <v>1</v>
      </c>
      <c r="AW240" s="185" t="s">
        <v>2867</v>
      </c>
      <c r="AX240" s="184">
        <v>8.5</v>
      </c>
      <c r="AY240" s="186">
        <v>60</v>
      </c>
      <c r="AZ240" s="187">
        <v>510</v>
      </c>
      <c r="BA240" s="207" t="s">
        <v>2725</v>
      </c>
      <c r="BB240" s="208" t="s">
        <v>344</v>
      </c>
      <c r="BC240" s="208"/>
    </row>
    <row r="241" spans="1:55" ht="25.5">
      <c r="A241" s="115">
        <v>238</v>
      </c>
      <c r="B241" s="125" t="s">
        <v>3106</v>
      </c>
      <c r="C241" s="120">
        <v>1</v>
      </c>
      <c r="D241" s="120" t="s">
        <v>640</v>
      </c>
      <c r="E241" s="15">
        <v>10</v>
      </c>
      <c r="F241" s="183">
        <v>36159</v>
      </c>
      <c r="G241" s="184">
        <v>1</v>
      </c>
      <c r="H241" s="183">
        <v>1</v>
      </c>
      <c r="I241" s="185" t="s">
        <v>3579</v>
      </c>
      <c r="J241" s="184">
        <v>2.3935</v>
      </c>
      <c r="K241" s="186">
        <v>10</v>
      </c>
      <c r="L241" s="187">
        <v>23.935</v>
      </c>
      <c r="M241" s="207" t="s">
        <v>2400</v>
      </c>
      <c r="N241" s="217" t="s">
        <v>1080</v>
      </c>
      <c r="O241" s="217"/>
      <c r="P241" s="267">
        <v>803</v>
      </c>
      <c r="Q241" s="184" t="s">
        <v>581</v>
      </c>
      <c r="R241" s="183">
        <v>1</v>
      </c>
      <c r="S241" s="268" t="s">
        <v>1229</v>
      </c>
      <c r="T241" s="184">
        <v>1.62</v>
      </c>
      <c r="U241" s="186">
        <v>10</v>
      </c>
      <c r="V241" s="187">
        <v>16.2</v>
      </c>
      <c r="W241" s="273" t="s">
        <v>3906</v>
      </c>
      <c r="X241" s="274" t="s">
        <v>4408</v>
      </c>
      <c r="Y241" s="274"/>
      <c r="Z241" s="267"/>
      <c r="AA241" s="184"/>
      <c r="AB241" s="183"/>
      <c r="AC241" s="268"/>
      <c r="AD241" s="184"/>
      <c r="AE241" s="186"/>
      <c r="AF241" s="187"/>
      <c r="AG241" s="273"/>
      <c r="AH241" s="273"/>
      <c r="AI241" s="274"/>
      <c r="AJ241" s="218">
        <v>150210540</v>
      </c>
      <c r="AK241" s="219" t="s">
        <v>2199</v>
      </c>
      <c r="AL241" s="220">
        <v>1</v>
      </c>
      <c r="AM241" s="185" t="s">
        <v>995</v>
      </c>
      <c r="AN241" s="214">
        <v>1.5061</v>
      </c>
      <c r="AO241" s="186">
        <v>10</v>
      </c>
      <c r="AP241" s="187">
        <v>15.061</v>
      </c>
      <c r="AQ241" s="215" t="s">
        <v>2651</v>
      </c>
      <c r="AR241" s="280" t="s">
        <v>996</v>
      </c>
      <c r="AS241" s="280"/>
      <c r="AT241" s="183">
        <v>92360</v>
      </c>
      <c r="AU241" s="183" t="s">
        <v>640</v>
      </c>
      <c r="AV241" s="183">
        <v>1</v>
      </c>
      <c r="AW241" s="185" t="s">
        <v>2868</v>
      </c>
      <c r="AX241" s="184">
        <v>2.635</v>
      </c>
      <c r="AY241" s="186">
        <v>10</v>
      </c>
      <c r="AZ241" s="187">
        <v>26.35</v>
      </c>
      <c r="BA241" s="207" t="s">
        <v>2725</v>
      </c>
      <c r="BB241" s="208" t="s">
        <v>3106</v>
      </c>
      <c r="BC241" s="208"/>
    </row>
    <row r="242" spans="1:55" ht="24" customHeight="1">
      <c r="A242" s="115">
        <v>239</v>
      </c>
      <c r="B242" s="125" t="s">
        <v>3107</v>
      </c>
      <c r="C242" s="120">
        <v>1</v>
      </c>
      <c r="D242" s="120" t="s">
        <v>581</v>
      </c>
      <c r="E242" s="15">
        <v>600</v>
      </c>
      <c r="F242" s="183">
        <v>37117</v>
      </c>
      <c r="G242" s="184">
        <v>1</v>
      </c>
      <c r="H242" s="183">
        <v>1</v>
      </c>
      <c r="I242" s="185" t="s">
        <v>3364</v>
      </c>
      <c r="J242" s="184">
        <v>0.4256</v>
      </c>
      <c r="K242" s="186">
        <v>600</v>
      </c>
      <c r="L242" s="187">
        <v>255.36</v>
      </c>
      <c r="M242" s="207" t="s">
        <v>2452</v>
      </c>
      <c r="N242" s="217" t="s">
        <v>1081</v>
      </c>
      <c r="O242" s="217"/>
      <c r="P242" s="267" t="s">
        <v>3858</v>
      </c>
      <c r="Q242" s="184" t="s">
        <v>3859</v>
      </c>
      <c r="R242" s="183">
        <v>12</v>
      </c>
      <c r="S242" s="268" t="s">
        <v>1690</v>
      </c>
      <c r="T242" s="184">
        <v>6.4</v>
      </c>
      <c r="U242" s="186">
        <v>50</v>
      </c>
      <c r="V242" s="187">
        <v>320</v>
      </c>
      <c r="W242" s="273" t="s">
        <v>3909</v>
      </c>
      <c r="X242" s="274" t="s">
        <v>4409</v>
      </c>
      <c r="Y242" s="274"/>
      <c r="Z242" s="267"/>
      <c r="AA242" s="184"/>
      <c r="AB242" s="183"/>
      <c r="AC242" s="268"/>
      <c r="AD242" s="184"/>
      <c r="AE242" s="186"/>
      <c r="AF242" s="187"/>
      <c r="AG242" s="273"/>
      <c r="AH242" s="273"/>
      <c r="AI242" s="274"/>
      <c r="AJ242" s="218">
        <v>150158971</v>
      </c>
      <c r="AK242" s="219" t="s">
        <v>2199</v>
      </c>
      <c r="AL242" s="220">
        <v>1</v>
      </c>
      <c r="AM242" s="185" t="s">
        <v>1899</v>
      </c>
      <c r="AN242" s="214">
        <v>0.6412</v>
      </c>
      <c r="AO242" s="186">
        <v>600</v>
      </c>
      <c r="AP242" s="187">
        <v>384.72</v>
      </c>
      <c r="AQ242" s="215" t="s">
        <v>2651</v>
      </c>
      <c r="AR242" s="280" t="s">
        <v>997</v>
      </c>
      <c r="AS242" s="280"/>
      <c r="AT242" s="183">
        <v>84252</v>
      </c>
      <c r="AU242" s="183" t="s">
        <v>581</v>
      </c>
      <c r="AV242" s="183">
        <v>1</v>
      </c>
      <c r="AW242" s="185" t="s">
        <v>3327</v>
      </c>
      <c r="AX242" s="184">
        <v>0.54</v>
      </c>
      <c r="AY242" s="186">
        <v>600</v>
      </c>
      <c r="AZ242" s="187">
        <v>324</v>
      </c>
      <c r="BA242" s="207" t="s">
        <v>2725</v>
      </c>
      <c r="BB242" s="208" t="s">
        <v>3107</v>
      </c>
      <c r="BC242" s="208"/>
    </row>
    <row r="243" spans="1:55" ht="25.5">
      <c r="A243" s="115">
        <v>240</v>
      </c>
      <c r="B243" s="125" t="s">
        <v>4222</v>
      </c>
      <c r="C243" s="120">
        <v>1000</v>
      </c>
      <c r="D243" s="120" t="s">
        <v>617</v>
      </c>
      <c r="E243" s="15">
        <v>12</v>
      </c>
      <c r="F243" s="183">
        <v>40508</v>
      </c>
      <c r="G243" s="184">
        <v>1</v>
      </c>
      <c r="H243" s="183">
        <v>1</v>
      </c>
      <c r="I243" s="185" t="s">
        <v>3133</v>
      </c>
      <c r="J243" s="184">
        <v>57.3548</v>
      </c>
      <c r="K243" s="186">
        <v>12</v>
      </c>
      <c r="L243" s="187">
        <v>688.2575999999999</v>
      </c>
      <c r="M243" s="207" t="s">
        <v>1082</v>
      </c>
      <c r="N243" s="217" t="s">
        <v>1083</v>
      </c>
      <c r="O243" s="217"/>
      <c r="P243" s="267">
        <v>7333</v>
      </c>
      <c r="Q243" s="184" t="s">
        <v>617</v>
      </c>
      <c r="R243" s="183">
        <v>1</v>
      </c>
      <c r="S243" s="268" t="s">
        <v>3156</v>
      </c>
      <c r="T243" s="184">
        <v>60</v>
      </c>
      <c r="U243" s="186">
        <v>12</v>
      </c>
      <c r="V243" s="187">
        <v>720</v>
      </c>
      <c r="W243" s="273" t="s">
        <v>4353</v>
      </c>
      <c r="X243" s="274" t="s">
        <v>4410</v>
      </c>
      <c r="Y243" s="274"/>
      <c r="Z243" s="267"/>
      <c r="AA243" s="184"/>
      <c r="AB243" s="183"/>
      <c r="AC243" s="268"/>
      <c r="AD243" s="184"/>
      <c r="AE243" s="186"/>
      <c r="AF243" s="187"/>
      <c r="AG243" s="273"/>
      <c r="AH243" s="273"/>
      <c r="AI243" s="274"/>
      <c r="AJ243" s="218">
        <v>150159269</v>
      </c>
      <c r="AK243" s="219" t="s">
        <v>535</v>
      </c>
      <c r="AL243" s="220">
        <v>1</v>
      </c>
      <c r="AM243" s="185" t="s">
        <v>1286</v>
      </c>
      <c r="AN243" s="214">
        <v>40.5532</v>
      </c>
      <c r="AO243" s="186">
        <v>12</v>
      </c>
      <c r="AP243" s="187">
        <v>486.63839999999993</v>
      </c>
      <c r="AQ243" s="215" t="s">
        <v>2648</v>
      </c>
      <c r="AR243" s="280" t="s">
        <v>998</v>
      </c>
      <c r="AS243" s="280"/>
      <c r="AT243" s="183">
        <v>52968</v>
      </c>
      <c r="AU243" s="183" t="s">
        <v>617</v>
      </c>
      <c r="AV243" s="183">
        <v>1</v>
      </c>
      <c r="AW243" s="185" t="s">
        <v>3156</v>
      </c>
      <c r="AX243" s="184">
        <v>55.206</v>
      </c>
      <c r="AY243" s="186">
        <v>12</v>
      </c>
      <c r="AZ243" s="187">
        <v>662.472</v>
      </c>
      <c r="BA243" s="207" t="s">
        <v>2700</v>
      </c>
      <c r="BB243" s="208" t="s">
        <v>4222</v>
      </c>
      <c r="BC243" s="208"/>
    </row>
    <row r="244" spans="1:55" ht="36">
      <c r="A244" s="115">
        <v>241</v>
      </c>
      <c r="B244" s="103" t="s">
        <v>687</v>
      </c>
      <c r="C244" s="120">
        <v>1</v>
      </c>
      <c r="D244" s="120" t="s">
        <v>623</v>
      </c>
      <c r="E244" s="15">
        <v>5000</v>
      </c>
      <c r="F244" s="183">
        <v>40320</v>
      </c>
      <c r="G244" s="184">
        <v>1</v>
      </c>
      <c r="H244" s="183">
        <v>1</v>
      </c>
      <c r="I244" s="185" t="s">
        <v>3576</v>
      </c>
      <c r="J244" s="184">
        <v>0.0295</v>
      </c>
      <c r="K244" s="186">
        <v>5000</v>
      </c>
      <c r="L244" s="187">
        <v>147.5</v>
      </c>
      <c r="M244" s="207" t="s">
        <v>2463</v>
      </c>
      <c r="N244" s="217" t="s">
        <v>1084</v>
      </c>
      <c r="O244" s="217"/>
      <c r="P244" s="267">
        <v>15609</v>
      </c>
      <c r="Q244" s="184" t="s">
        <v>1230</v>
      </c>
      <c r="R244" s="183">
        <v>5000</v>
      </c>
      <c r="S244" s="268" t="s">
        <v>1231</v>
      </c>
      <c r="T244" s="184">
        <v>152.5</v>
      </c>
      <c r="U244" s="186">
        <v>1</v>
      </c>
      <c r="V244" s="187">
        <v>152.5</v>
      </c>
      <c r="W244" s="273" t="s">
        <v>528</v>
      </c>
      <c r="X244" s="274" t="s">
        <v>1232</v>
      </c>
      <c r="Y244" s="274"/>
      <c r="Z244" s="267"/>
      <c r="AA244" s="184"/>
      <c r="AB244" s="183"/>
      <c r="AC244" s="268"/>
      <c r="AD244" s="184"/>
      <c r="AE244" s="186"/>
      <c r="AF244" s="187"/>
      <c r="AG244" s="273"/>
      <c r="AH244" s="273"/>
      <c r="AI244" s="274"/>
      <c r="AJ244" s="218">
        <v>111011825</v>
      </c>
      <c r="AK244" s="219" t="s">
        <v>536</v>
      </c>
      <c r="AL244" s="220">
        <v>500</v>
      </c>
      <c r="AM244" s="185" t="s">
        <v>999</v>
      </c>
      <c r="AN244" s="214">
        <v>12.15</v>
      </c>
      <c r="AO244" s="186">
        <v>10</v>
      </c>
      <c r="AP244" s="187">
        <v>121.5</v>
      </c>
      <c r="AQ244" s="215" t="s">
        <v>1906</v>
      </c>
      <c r="AR244" s="280" t="s">
        <v>1640</v>
      </c>
      <c r="AS244" s="280"/>
      <c r="AT244" s="183">
        <v>27629</v>
      </c>
      <c r="AU244" s="183" t="s">
        <v>623</v>
      </c>
      <c r="AV244" s="183">
        <v>1</v>
      </c>
      <c r="AW244" s="185" t="s">
        <v>2865</v>
      </c>
      <c r="AX244" s="184">
        <v>0.028499999999999998</v>
      </c>
      <c r="AY244" s="186">
        <v>5000</v>
      </c>
      <c r="AZ244" s="187">
        <v>142.5</v>
      </c>
      <c r="BA244" s="207" t="s">
        <v>528</v>
      </c>
      <c r="BB244" s="208" t="s">
        <v>345</v>
      </c>
      <c r="BC244" s="208"/>
    </row>
    <row r="245" spans="1:55" ht="24">
      <c r="A245" s="115">
        <v>242</v>
      </c>
      <c r="B245" s="125" t="s">
        <v>4105</v>
      </c>
      <c r="C245" s="120">
        <v>1</v>
      </c>
      <c r="D245" s="120" t="s">
        <v>613</v>
      </c>
      <c r="E245" s="15">
        <v>34</v>
      </c>
      <c r="F245" s="183">
        <v>40247</v>
      </c>
      <c r="G245" s="184">
        <v>1</v>
      </c>
      <c r="H245" s="183">
        <v>1</v>
      </c>
      <c r="I245" s="185" t="s">
        <v>3546</v>
      </c>
      <c r="J245" s="184">
        <v>26.69</v>
      </c>
      <c r="K245" s="186">
        <v>34</v>
      </c>
      <c r="L245" s="187">
        <v>907.46</v>
      </c>
      <c r="M245" s="207" t="s">
        <v>2413</v>
      </c>
      <c r="N245" s="217" t="s">
        <v>1085</v>
      </c>
      <c r="O245" s="217"/>
      <c r="P245" s="267">
        <v>6109</v>
      </c>
      <c r="Q245" s="184" t="s">
        <v>3860</v>
      </c>
      <c r="R245" s="183">
        <v>1</v>
      </c>
      <c r="S245" s="268" t="s">
        <v>1233</v>
      </c>
      <c r="T245" s="184">
        <v>26.25</v>
      </c>
      <c r="U245" s="186">
        <v>34</v>
      </c>
      <c r="V245" s="187">
        <v>892.5</v>
      </c>
      <c r="W245" s="273" t="s">
        <v>3920</v>
      </c>
      <c r="X245" s="274" t="s">
        <v>4411</v>
      </c>
      <c r="Y245" s="274"/>
      <c r="Z245" s="267"/>
      <c r="AA245" s="184"/>
      <c r="AB245" s="183"/>
      <c r="AC245" s="268"/>
      <c r="AD245" s="184"/>
      <c r="AE245" s="186"/>
      <c r="AF245" s="187"/>
      <c r="AG245" s="273"/>
      <c r="AH245" s="273"/>
      <c r="AI245" s="274"/>
      <c r="AJ245" s="218">
        <v>250112241</v>
      </c>
      <c r="AK245" s="219" t="s">
        <v>2199</v>
      </c>
      <c r="AL245" s="220">
        <v>1</v>
      </c>
      <c r="AM245" s="185" t="s">
        <v>1305</v>
      </c>
      <c r="AN245" s="214">
        <v>24.0109</v>
      </c>
      <c r="AO245" s="186">
        <v>34</v>
      </c>
      <c r="AP245" s="187">
        <v>816.3706</v>
      </c>
      <c r="AQ245" s="215" t="s">
        <v>3920</v>
      </c>
      <c r="AR245" s="280" t="s">
        <v>1000</v>
      </c>
      <c r="AS245" s="280"/>
      <c r="AT245" s="183">
        <v>26981</v>
      </c>
      <c r="AU245" s="183" t="s">
        <v>613</v>
      </c>
      <c r="AV245" s="183">
        <v>1</v>
      </c>
      <c r="AW245" s="185" t="s">
        <v>1052</v>
      </c>
      <c r="AX245" s="184">
        <v>26.8685</v>
      </c>
      <c r="AY245" s="186">
        <v>34</v>
      </c>
      <c r="AZ245" s="187">
        <v>913.529</v>
      </c>
      <c r="BA245" s="207" t="s">
        <v>3920</v>
      </c>
      <c r="BB245" s="208" t="s">
        <v>346</v>
      </c>
      <c r="BC245" s="208"/>
    </row>
    <row r="246" spans="1:55" ht="25.5" customHeight="1">
      <c r="A246" s="115">
        <v>243</v>
      </c>
      <c r="B246" s="125" t="s">
        <v>4106</v>
      </c>
      <c r="C246" s="120">
        <v>1</v>
      </c>
      <c r="D246" s="120" t="s">
        <v>581</v>
      </c>
      <c r="E246" s="15">
        <v>10</v>
      </c>
      <c r="F246" s="183">
        <v>599</v>
      </c>
      <c r="G246" s="184">
        <v>1</v>
      </c>
      <c r="H246" s="183">
        <f>5/20</f>
        <v>0.25</v>
      </c>
      <c r="I246" s="185" t="s">
        <v>3364</v>
      </c>
      <c r="J246" s="184">
        <v>10.6827</v>
      </c>
      <c r="K246" s="186">
        <f>10/H246</f>
        <v>40</v>
      </c>
      <c r="L246" s="187">
        <f>J246*K246</f>
        <v>427.308</v>
      </c>
      <c r="M246" s="207" t="s">
        <v>2413</v>
      </c>
      <c r="N246" s="217" t="s">
        <v>1086</v>
      </c>
      <c r="O246" s="217"/>
      <c r="P246" s="267">
        <v>6100</v>
      </c>
      <c r="Q246" s="184" t="s">
        <v>581</v>
      </c>
      <c r="R246" s="183">
        <v>1</v>
      </c>
      <c r="S246" s="268" t="s">
        <v>3327</v>
      </c>
      <c r="T246" s="184">
        <v>20.82</v>
      </c>
      <c r="U246" s="186">
        <v>10</v>
      </c>
      <c r="V246" s="187">
        <v>208.2</v>
      </c>
      <c r="W246" s="273" t="s">
        <v>3920</v>
      </c>
      <c r="X246" s="274" t="s">
        <v>4412</v>
      </c>
      <c r="Y246" s="274"/>
      <c r="Z246" s="267"/>
      <c r="AA246" s="184"/>
      <c r="AB246" s="183"/>
      <c r="AC246" s="268"/>
      <c r="AD246" s="184"/>
      <c r="AE246" s="186"/>
      <c r="AF246" s="187"/>
      <c r="AG246" s="273"/>
      <c r="AH246" s="273"/>
      <c r="AI246" s="274"/>
      <c r="AJ246" s="218">
        <v>251200043</v>
      </c>
      <c r="AK246" s="219" t="s">
        <v>535</v>
      </c>
      <c r="AL246" s="220">
        <v>1</v>
      </c>
      <c r="AM246" s="185" t="s">
        <v>374</v>
      </c>
      <c r="AN246" s="214">
        <v>15.7463</v>
      </c>
      <c r="AO246" s="186">
        <v>10</v>
      </c>
      <c r="AP246" s="187">
        <v>157.463</v>
      </c>
      <c r="AQ246" s="215" t="s">
        <v>3920</v>
      </c>
      <c r="AR246" s="280" t="s">
        <v>1001</v>
      </c>
      <c r="AS246" s="280"/>
      <c r="AT246" s="183">
        <v>92816</v>
      </c>
      <c r="AU246" s="183" t="s">
        <v>581</v>
      </c>
      <c r="AV246" s="183">
        <v>1</v>
      </c>
      <c r="AW246" s="185" t="s">
        <v>3327</v>
      </c>
      <c r="AX246" s="184">
        <v>18.738</v>
      </c>
      <c r="AY246" s="186">
        <v>10</v>
      </c>
      <c r="AZ246" s="187">
        <v>187.38</v>
      </c>
      <c r="BA246" s="207" t="s">
        <v>3920</v>
      </c>
      <c r="BB246" s="208" t="s">
        <v>347</v>
      </c>
      <c r="BC246" s="208"/>
    </row>
    <row r="247" spans="1:55" ht="25.5">
      <c r="A247" s="115">
        <v>244</v>
      </c>
      <c r="B247" s="103" t="s">
        <v>3796</v>
      </c>
      <c r="C247" s="120">
        <v>1</v>
      </c>
      <c r="D247" s="120" t="s">
        <v>613</v>
      </c>
      <c r="E247" s="15">
        <v>32</v>
      </c>
      <c r="F247" s="183">
        <v>40476</v>
      </c>
      <c r="G247" s="184">
        <v>1</v>
      </c>
      <c r="H247" s="183">
        <v>1</v>
      </c>
      <c r="I247" s="185" t="s">
        <v>3546</v>
      </c>
      <c r="J247" s="184">
        <v>25.7498</v>
      </c>
      <c r="K247" s="186">
        <v>32</v>
      </c>
      <c r="L247" s="187">
        <v>823.9936</v>
      </c>
      <c r="M247" s="207" t="s">
        <v>2378</v>
      </c>
      <c r="N247" s="217" t="s">
        <v>1087</v>
      </c>
      <c r="O247" s="217"/>
      <c r="P247" s="267" t="s">
        <v>3861</v>
      </c>
      <c r="Q247" s="184" t="s">
        <v>581</v>
      </c>
      <c r="R247" s="183">
        <v>1.3333333333333333</v>
      </c>
      <c r="S247" s="268" t="s">
        <v>3401</v>
      </c>
      <c r="T247" s="184">
        <v>20</v>
      </c>
      <c r="U247" s="186">
        <v>24</v>
      </c>
      <c r="V247" s="187">
        <v>480</v>
      </c>
      <c r="W247" s="273" t="s">
        <v>3887</v>
      </c>
      <c r="X247" s="274" t="s">
        <v>1234</v>
      </c>
      <c r="Y247" s="274" t="s">
        <v>2883</v>
      </c>
      <c r="Z247" s="267"/>
      <c r="AA247" s="184"/>
      <c r="AB247" s="183"/>
      <c r="AC247" s="268"/>
      <c r="AD247" s="184"/>
      <c r="AE247" s="186"/>
      <c r="AF247" s="187"/>
      <c r="AG247" s="273"/>
      <c r="AH247" s="273"/>
      <c r="AI247" s="274"/>
      <c r="AJ247" s="218">
        <v>151102767</v>
      </c>
      <c r="AK247" s="219" t="s">
        <v>2199</v>
      </c>
      <c r="AL247" s="220">
        <v>0.75002</v>
      </c>
      <c r="AM247" s="185" t="s">
        <v>1305</v>
      </c>
      <c r="AN247" s="214">
        <v>25.7499</v>
      </c>
      <c r="AO247" s="186">
        <v>42.66552891922882</v>
      </c>
      <c r="AP247" s="187">
        <v>1098.6331031172501</v>
      </c>
      <c r="AQ247" s="215" t="s">
        <v>3901</v>
      </c>
      <c r="AR247" s="280" t="s">
        <v>1002</v>
      </c>
      <c r="AS247" s="280"/>
      <c r="AT247" s="183">
        <v>90585</v>
      </c>
      <c r="AU247" s="183" t="s">
        <v>613</v>
      </c>
      <c r="AV247" s="183">
        <v>1</v>
      </c>
      <c r="AW247" s="185" t="s">
        <v>1052</v>
      </c>
      <c r="AX247" s="184">
        <v>15.26</v>
      </c>
      <c r="AY247" s="186">
        <v>32</v>
      </c>
      <c r="AZ247" s="187">
        <v>488.32</v>
      </c>
      <c r="BA247" s="207" t="s">
        <v>2695</v>
      </c>
      <c r="BB247" s="208" t="s">
        <v>2696</v>
      </c>
      <c r="BC247" s="208"/>
    </row>
    <row r="248" spans="1:55" ht="25.5" customHeight="1">
      <c r="A248" s="115">
        <v>245</v>
      </c>
      <c r="B248" s="103" t="s">
        <v>3795</v>
      </c>
      <c r="C248" s="120">
        <v>1</v>
      </c>
      <c r="D248" s="103" t="s">
        <v>581</v>
      </c>
      <c r="E248" s="15">
        <v>35</v>
      </c>
      <c r="F248" s="183">
        <v>40496</v>
      </c>
      <c r="G248" s="184">
        <v>1</v>
      </c>
      <c r="H248" s="183">
        <f>(20*0.2)/(20*0.25)</f>
        <v>0.8</v>
      </c>
      <c r="I248" s="185" t="s">
        <v>3364</v>
      </c>
      <c r="J248" s="184">
        <v>39.7875</v>
      </c>
      <c r="K248" s="186">
        <f>35/H248</f>
        <v>43.75</v>
      </c>
      <c r="L248" s="187">
        <f>J248*K248</f>
        <v>1740.703125</v>
      </c>
      <c r="M248" s="207" t="s">
        <v>2378</v>
      </c>
      <c r="N248" s="217" t="s">
        <v>1088</v>
      </c>
      <c r="O248" s="217"/>
      <c r="P248" s="267" t="s">
        <v>1235</v>
      </c>
      <c r="Q248" s="184" t="s">
        <v>1236</v>
      </c>
      <c r="R248" s="183">
        <v>0.75</v>
      </c>
      <c r="S248" s="268" t="s">
        <v>1237</v>
      </c>
      <c r="T248" s="184">
        <v>20</v>
      </c>
      <c r="U248" s="186">
        <v>46.666666666666664</v>
      </c>
      <c r="V248" s="187">
        <v>933.3333333333333</v>
      </c>
      <c r="W248" s="273" t="s">
        <v>3887</v>
      </c>
      <c r="X248" s="274" t="s">
        <v>1238</v>
      </c>
      <c r="Y248" s="274"/>
      <c r="Z248" s="267"/>
      <c r="AA248" s="184"/>
      <c r="AB248" s="183"/>
      <c r="AC248" s="268"/>
      <c r="AD248" s="184"/>
      <c r="AE248" s="186"/>
      <c r="AF248" s="187"/>
      <c r="AG248" s="273"/>
      <c r="AH248" s="273"/>
      <c r="AI248" s="274"/>
      <c r="AJ248" s="218">
        <v>151103593</v>
      </c>
      <c r="AK248" s="219" t="s">
        <v>536</v>
      </c>
      <c r="AL248" s="220">
        <v>0.8</v>
      </c>
      <c r="AM248" s="185" t="s">
        <v>1889</v>
      </c>
      <c r="AN248" s="214">
        <v>39</v>
      </c>
      <c r="AO248" s="186">
        <v>43.75</v>
      </c>
      <c r="AP248" s="187">
        <v>1706.25</v>
      </c>
      <c r="AQ248" s="215" t="s">
        <v>3901</v>
      </c>
      <c r="AR248" s="280" t="s">
        <v>1003</v>
      </c>
      <c r="AS248" s="280"/>
      <c r="AT248" s="183">
        <v>98949</v>
      </c>
      <c r="AU248" s="183" t="s">
        <v>581</v>
      </c>
      <c r="AV248" s="183">
        <v>1</v>
      </c>
      <c r="AW248" s="185" t="s">
        <v>3327</v>
      </c>
      <c r="AX248" s="184">
        <v>41.6</v>
      </c>
      <c r="AY248" s="186">
        <v>35</v>
      </c>
      <c r="AZ248" s="187">
        <v>1456</v>
      </c>
      <c r="BA248" s="207" t="s">
        <v>3901</v>
      </c>
      <c r="BB248" s="208" t="s">
        <v>348</v>
      </c>
      <c r="BC248" s="208"/>
    </row>
    <row r="249" spans="1:55" ht="25.5">
      <c r="A249" s="115">
        <v>246</v>
      </c>
      <c r="B249" s="103" t="s">
        <v>3797</v>
      </c>
      <c r="C249" s="120">
        <v>1</v>
      </c>
      <c r="D249" s="120" t="s">
        <v>581</v>
      </c>
      <c r="E249" s="15">
        <v>20</v>
      </c>
      <c r="F249" s="183">
        <v>60062</v>
      </c>
      <c r="G249" s="184">
        <v>1</v>
      </c>
      <c r="H249" s="183">
        <v>1</v>
      </c>
      <c r="I249" s="185" t="s">
        <v>3364</v>
      </c>
      <c r="J249" s="184">
        <v>18.04</v>
      </c>
      <c r="K249" s="186">
        <v>20</v>
      </c>
      <c r="L249" s="187">
        <v>360.8</v>
      </c>
      <c r="M249" s="207" t="s">
        <v>2378</v>
      </c>
      <c r="N249" s="217" t="s">
        <v>1089</v>
      </c>
      <c r="O249" s="217"/>
      <c r="P249" s="267" t="s">
        <v>3862</v>
      </c>
      <c r="Q249" s="184" t="s">
        <v>3863</v>
      </c>
      <c r="R249" s="183">
        <v>2</v>
      </c>
      <c r="S249" s="268" t="s">
        <v>1239</v>
      </c>
      <c r="T249" s="184">
        <v>22.5</v>
      </c>
      <c r="U249" s="186">
        <v>10</v>
      </c>
      <c r="V249" s="187">
        <v>225</v>
      </c>
      <c r="W249" s="273" t="s">
        <v>3887</v>
      </c>
      <c r="X249" s="274" t="s">
        <v>4413</v>
      </c>
      <c r="Y249" s="274"/>
      <c r="Z249" s="267"/>
      <c r="AA249" s="184"/>
      <c r="AB249" s="183"/>
      <c r="AC249" s="268"/>
      <c r="AD249" s="184"/>
      <c r="AE249" s="186"/>
      <c r="AF249" s="187"/>
      <c r="AG249" s="273"/>
      <c r="AH249" s="273"/>
      <c r="AI249" s="274"/>
      <c r="AJ249" s="218">
        <v>151103577</v>
      </c>
      <c r="AK249" s="219" t="s">
        <v>2199</v>
      </c>
      <c r="AL249" s="220">
        <v>1</v>
      </c>
      <c r="AM249" s="185" t="s">
        <v>1899</v>
      </c>
      <c r="AN249" s="214">
        <v>16.9125</v>
      </c>
      <c r="AO249" s="186">
        <v>20</v>
      </c>
      <c r="AP249" s="187">
        <v>338.25</v>
      </c>
      <c r="AQ249" s="215" t="s">
        <v>3901</v>
      </c>
      <c r="AR249" s="280" t="s">
        <v>1004</v>
      </c>
      <c r="AS249" s="280"/>
      <c r="AT249" s="183">
        <v>43139</v>
      </c>
      <c r="AU249" s="183" t="s">
        <v>581</v>
      </c>
      <c r="AV249" s="183">
        <v>1</v>
      </c>
      <c r="AW249" s="185" t="s">
        <v>3327</v>
      </c>
      <c r="AX249" s="184">
        <v>15.26</v>
      </c>
      <c r="AY249" s="186">
        <v>20</v>
      </c>
      <c r="AZ249" s="187">
        <v>305.2</v>
      </c>
      <c r="BA249" s="207" t="s">
        <v>2695</v>
      </c>
      <c r="BB249" s="208" t="s">
        <v>2696</v>
      </c>
      <c r="BC249" s="208"/>
    </row>
    <row r="250" spans="1:55" ht="25.5" customHeight="1">
      <c r="A250" s="115">
        <v>247</v>
      </c>
      <c r="B250" s="103" t="s">
        <v>3798</v>
      </c>
      <c r="C250" s="120">
        <v>1</v>
      </c>
      <c r="D250" s="103" t="s">
        <v>581</v>
      </c>
      <c r="E250" s="15">
        <v>45</v>
      </c>
      <c r="F250" s="183">
        <v>40496</v>
      </c>
      <c r="G250" s="184">
        <v>1</v>
      </c>
      <c r="H250" s="183">
        <v>1</v>
      </c>
      <c r="I250" s="185" t="s">
        <v>3364</v>
      </c>
      <c r="J250" s="184">
        <v>39.7875</v>
      </c>
      <c r="K250" s="186">
        <v>45</v>
      </c>
      <c r="L250" s="187">
        <v>1790.4375</v>
      </c>
      <c r="M250" s="207" t="s">
        <v>2378</v>
      </c>
      <c r="N250" s="217" t="s">
        <v>1088</v>
      </c>
      <c r="O250" s="217"/>
      <c r="P250" s="267" t="s">
        <v>3864</v>
      </c>
      <c r="Q250" s="184" t="s">
        <v>617</v>
      </c>
      <c r="R250" s="183">
        <v>1</v>
      </c>
      <c r="S250" s="268" t="s">
        <v>3418</v>
      </c>
      <c r="T250" s="184">
        <v>20</v>
      </c>
      <c r="U250" s="186">
        <v>45</v>
      </c>
      <c r="V250" s="187">
        <v>900</v>
      </c>
      <c r="W250" s="273" t="s">
        <v>3887</v>
      </c>
      <c r="X250" s="274" t="s">
        <v>4414</v>
      </c>
      <c r="Y250" s="274"/>
      <c r="Z250" s="267"/>
      <c r="AA250" s="184"/>
      <c r="AB250" s="183"/>
      <c r="AC250" s="268"/>
      <c r="AD250" s="184"/>
      <c r="AE250" s="186"/>
      <c r="AF250" s="187"/>
      <c r="AG250" s="273"/>
      <c r="AH250" s="273"/>
      <c r="AI250" s="274"/>
      <c r="AJ250" s="218">
        <v>151102775</v>
      </c>
      <c r="AK250" s="219" t="s">
        <v>2199</v>
      </c>
      <c r="AL250" s="220">
        <v>1</v>
      </c>
      <c r="AM250" s="185" t="s">
        <v>1899</v>
      </c>
      <c r="AN250" s="214">
        <v>39.7875</v>
      </c>
      <c r="AO250" s="186">
        <v>45</v>
      </c>
      <c r="AP250" s="187">
        <v>1790.4375</v>
      </c>
      <c r="AQ250" s="215" t="s">
        <v>3901</v>
      </c>
      <c r="AR250" s="280" t="s">
        <v>1005</v>
      </c>
      <c r="AS250" s="280"/>
      <c r="AT250" s="183">
        <v>72336</v>
      </c>
      <c r="AU250" s="183" t="s">
        <v>581</v>
      </c>
      <c r="AV250" s="183">
        <v>1</v>
      </c>
      <c r="AW250" s="185" t="s">
        <v>3327</v>
      </c>
      <c r="AX250" s="184">
        <v>41.6</v>
      </c>
      <c r="AY250" s="186">
        <v>45</v>
      </c>
      <c r="AZ250" s="187">
        <v>1872</v>
      </c>
      <c r="BA250" s="207" t="s">
        <v>3901</v>
      </c>
      <c r="BB250" s="208" t="s">
        <v>349</v>
      </c>
      <c r="BC250" s="208"/>
    </row>
    <row r="251" spans="1:55" ht="22.5">
      <c r="A251" s="115">
        <v>248</v>
      </c>
      <c r="B251" s="125" t="s">
        <v>4107</v>
      </c>
      <c r="C251" s="120">
        <v>1</v>
      </c>
      <c r="D251" s="103" t="s">
        <v>581</v>
      </c>
      <c r="E251" s="15">
        <v>16</v>
      </c>
      <c r="F251" s="183">
        <v>40194</v>
      </c>
      <c r="G251" s="184">
        <v>1</v>
      </c>
      <c r="H251" s="183">
        <v>1</v>
      </c>
      <c r="I251" s="185" t="s">
        <v>3364</v>
      </c>
      <c r="J251" s="184">
        <v>10.8</v>
      </c>
      <c r="K251" s="186">
        <v>16</v>
      </c>
      <c r="L251" s="187">
        <v>172.8</v>
      </c>
      <c r="M251" s="207" t="s">
        <v>2378</v>
      </c>
      <c r="N251" s="217" t="s">
        <v>1090</v>
      </c>
      <c r="O251" s="217"/>
      <c r="P251" s="267" t="s">
        <v>790</v>
      </c>
      <c r="Q251" s="184" t="s">
        <v>3865</v>
      </c>
      <c r="R251" s="183">
        <v>1.25</v>
      </c>
      <c r="S251" s="268" t="s">
        <v>1240</v>
      </c>
      <c r="T251" s="184">
        <v>10.14</v>
      </c>
      <c r="U251" s="186">
        <v>12.8</v>
      </c>
      <c r="V251" s="187">
        <v>129.792</v>
      </c>
      <c r="W251" s="273" t="s">
        <v>3932</v>
      </c>
      <c r="X251" s="274" t="s">
        <v>4415</v>
      </c>
      <c r="Y251" s="274"/>
      <c r="Z251" s="267"/>
      <c r="AA251" s="184"/>
      <c r="AB251" s="183"/>
      <c r="AC251" s="268"/>
      <c r="AD251" s="184"/>
      <c r="AE251" s="186"/>
      <c r="AF251" s="187"/>
      <c r="AG251" s="273"/>
      <c r="AH251" s="273"/>
      <c r="AI251" s="274"/>
      <c r="AJ251" s="218">
        <v>151100101</v>
      </c>
      <c r="AK251" s="219" t="s">
        <v>2199</v>
      </c>
      <c r="AL251" s="220">
        <v>1</v>
      </c>
      <c r="AM251" s="185" t="s">
        <v>1899</v>
      </c>
      <c r="AN251" s="214">
        <v>10.8</v>
      </c>
      <c r="AO251" s="186">
        <v>16</v>
      </c>
      <c r="AP251" s="187">
        <v>172.8</v>
      </c>
      <c r="AQ251" s="215" t="s">
        <v>3901</v>
      </c>
      <c r="AR251" s="280" t="s">
        <v>1006</v>
      </c>
      <c r="AS251" s="280"/>
      <c r="AT251" s="183">
        <v>51413</v>
      </c>
      <c r="AU251" s="183" t="s">
        <v>581</v>
      </c>
      <c r="AV251" s="183">
        <v>1</v>
      </c>
      <c r="AW251" s="185" t="s">
        <v>3327</v>
      </c>
      <c r="AX251" s="184">
        <v>11.52</v>
      </c>
      <c r="AY251" s="186">
        <v>16</v>
      </c>
      <c r="AZ251" s="187">
        <v>184.32</v>
      </c>
      <c r="BA251" s="207" t="s">
        <v>3901</v>
      </c>
      <c r="BB251" s="208" t="s">
        <v>350</v>
      </c>
      <c r="BC251" s="208"/>
    </row>
    <row r="252" spans="1:55" ht="24" customHeight="1">
      <c r="A252" s="115">
        <v>249</v>
      </c>
      <c r="B252" s="125" t="s">
        <v>4108</v>
      </c>
      <c r="C252" s="120">
        <v>1</v>
      </c>
      <c r="D252" s="120" t="s">
        <v>581</v>
      </c>
      <c r="E252" s="15">
        <v>12</v>
      </c>
      <c r="F252" s="183">
        <v>40201</v>
      </c>
      <c r="G252" s="184">
        <v>1</v>
      </c>
      <c r="H252" s="183">
        <v>1</v>
      </c>
      <c r="I252" s="185" t="s">
        <v>3364</v>
      </c>
      <c r="J252" s="184">
        <v>35.258</v>
      </c>
      <c r="K252" s="186">
        <v>12</v>
      </c>
      <c r="L252" s="187">
        <v>423.096</v>
      </c>
      <c r="M252" s="207" t="s">
        <v>2413</v>
      </c>
      <c r="N252" s="217" t="s">
        <v>3580</v>
      </c>
      <c r="O252" s="217"/>
      <c r="P252" s="267">
        <v>7305</v>
      </c>
      <c r="Q252" s="184" t="s">
        <v>581</v>
      </c>
      <c r="R252" s="183">
        <v>1</v>
      </c>
      <c r="S252" s="268" t="s">
        <v>3327</v>
      </c>
      <c r="T252" s="184">
        <v>41.28</v>
      </c>
      <c r="U252" s="186">
        <v>12</v>
      </c>
      <c r="V252" s="187">
        <v>495.36</v>
      </c>
      <c r="W252" s="273" t="s">
        <v>3920</v>
      </c>
      <c r="X252" s="274" t="s">
        <v>4416</v>
      </c>
      <c r="Y252" s="274"/>
      <c r="Z252" s="267"/>
      <c r="AA252" s="184"/>
      <c r="AB252" s="183"/>
      <c r="AC252" s="268"/>
      <c r="AD252" s="184"/>
      <c r="AE252" s="186"/>
      <c r="AF252" s="187"/>
      <c r="AG252" s="273"/>
      <c r="AH252" s="273"/>
      <c r="AI252" s="274"/>
      <c r="AJ252" s="218">
        <v>111316081</v>
      </c>
      <c r="AK252" s="219" t="s">
        <v>2199</v>
      </c>
      <c r="AL252" s="220">
        <v>1</v>
      </c>
      <c r="AM252" s="185" t="s">
        <v>1899</v>
      </c>
      <c r="AN252" s="214">
        <v>29.7288</v>
      </c>
      <c r="AO252" s="186">
        <v>12</v>
      </c>
      <c r="AP252" s="187">
        <v>356.74559999999997</v>
      </c>
      <c r="AQ252" s="215" t="s">
        <v>3920</v>
      </c>
      <c r="AR252" s="280" t="s">
        <v>1007</v>
      </c>
      <c r="AS252" s="280"/>
      <c r="AT252" s="183">
        <v>29439</v>
      </c>
      <c r="AU252" s="183" t="s">
        <v>581</v>
      </c>
      <c r="AV252" s="183">
        <v>1</v>
      </c>
      <c r="AW252" s="185" t="s">
        <v>3327</v>
      </c>
      <c r="AX252" s="184">
        <v>35.088</v>
      </c>
      <c r="AY252" s="186">
        <v>12</v>
      </c>
      <c r="AZ252" s="187">
        <v>421.05600000000004</v>
      </c>
      <c r="BA252" s="207" t="s">
        <v>3920</v>
      </c>
      <c r="BB252" s="208" t="s">
        <v>351</v>
      </c>
      <c r="BC252" s="208"/>
    </row>
    <row r="253" spans="1:55" ht="36">
      <c r="A253" s="115">
        <v>250</v>
      </c>
      <c r="B253" s="103" t="s">
        <v>4316</v>
      </c>
      <c r="C253" s="120">
        <v>10</v>
      </c>
      <c r="D253" s="120" t="s">
        <v>617</v>
      </c>
      <c r="E253" s="15">
        <v>25</v>
      </c>
      <c r="F253" s="183">
        <v>22709</v>
      </c>
      <c r="G253" s="184">
        <v>1</v>
      </c>
      <c r="H253" s="183">
        <v>1</v>
      </c>
      <c r="I253" s="185" t="s">
        <v>3133</v>
      </c>
      <c r="J253" s="184">
        <v>6.755</v>
      </c>
      <c r="K253" s="186">
        <v>25</v>
      </c>
      <c r="L253" s="187">
        <v>168.875</v>
      </c>
      <c r="M253" s="207" t="s">
        <v>2493</v>
      </c>
      <c r="N253" s="217" t="s">
        <v>1091</v>
      </c>
      <c r="O253" s="217"/>
      <c r="P253" s="267" t="s">
        <v>1241</v>
      </c>
      <c r="Q253" s="184" t="s">
        <v>3859</v>
      </c>
      <c r="R253" s="183">
        <v>1.2</v>
      </c>
      <c r="S253" s="268" t="s">
        <v>1242</v>
      </c>
      <c r="T253" s="184">
        <v>8.2</v>
      </c>
      <c r="U253" s="186">
        <v>20.833333333333336</v>
      </c>
      <c r="V253" s="187">
        <v>170.83333333333334</v>
      </c>
      <c r="W253" s="273" t="s">
        <v>3893</v>
      </c>
      <c r="X253" s="274" t="s">
        <v>4417</v>
      </c>
      <c r="Y253" s="274"/>
      <c r="Z253" s="267"/>
      <c r="AA253" s="184"/>
      <c r="AB253" s="183"/>
      <c r="AC253" s="268"/>
      <c r="AD253" s="184"/>
      <c r="AE253" s="186"/>
      <c r="AF253" s="187"/>
      <c r="AG253" s="273"/>
      <c r="AH253" s="273"/>
      <c r="AI253" s="274"/>
      <c r="AJ253" s="218">
        <v>150183160</v>
      </c>
      <c r="AK253" s="219" t="s">
        <v>536</v>
      </c>
      <c r="AL253" s="220">
        <v>1.20005</v>
      </c>
      <c r="AM253" s="185" t="s">
        <v>1289</v>
      </c>
      <c r="AN253" s="214">
        <v>3.926</v>
      </c>
      <c r="AO253" s="186">
        <v>20.832465313945253</v>
      </c>
      <c r="AP253" s="187">
        <v>81.78825882254907</v>
      </c>
      <c r="AQ253" s="215" t="s">
        <v>2648</v>
      </c>
      <c r="AR253" s="280" t="s">
        <v>1008</v>
      </c>
      <c r="AS253" s="280"/>
      <c r="AT253" s="183">
        <v>15381</v>
      </c>
      <c r="AU253" s="183" t="s">
        <v>617</v>
      </c>
      <c r="AV253" s="183">
        <v>1</v>
      </c>
      <c r="AW253" s="185" t="s">
        <v>3156</v>
      </c>
      <c r="AX253" s="184">
        <v>7.02</v>
      </c>
      <c r="AY253" s="186">
        <v>25</v>
      </c>
      <c r="AZ253" s="187">
        <v>175.5</v>
      </c>
      <c r="BA253" s="207" t="s">
        <v>2695</v>
      </c>
      <c r="BB253" s="208" t="s">
        <v>352</v>
      </c>
      <c r="BC253" s="208"/>
    </row>
    <row r="254" spans="1:55" ht="25.5" customHeight="1">
      <c r="A254" s="115">
        <v>251</v>
      </c>
      <c r="B254" s="125" t="s">
        <v>3108</v>
      </c>
      <c r="C254" s="120">
        <v>6</v>
      </c>
      <c r="D254" s="103" t="s">
        <v>668</v>
      </c>
      <c r="E254" s="15">
        <v>3</v>
      </c>
      <c r="F254" s="183">
        <v>10102</v>
      </c>
      <c r="G254" s="184">
        <v>1</v>
      </c>
      <c r="H254" s="183">
        <v>1</v>
      </c>
      <c r="I254" s="185" t="s">
        <v>3368</v>
      </c>
      <c r="J254" s="184">
        <v>93.5964</v>
      </c>
      <c r="K254" s="186">
        <v>3</v>
      </c>
      <c r="L254" s="187">
        <v>280.7892</v>
      </c>
      <c r="M254" s="207" t="s">
        <v>2493</v>
      </c>
      <c r="N254" s="217" t="s">
        <v>1092</v>
      </c>
      <c r="O254" s="217"/>
      <c r="P254" s="267" t="s">
        <v>3866</v>
      </c>
      <c r="Q254" s="184" t="s">
        <v>3859</v>
      </c>
      <c r="R254" s="183">
        <v>2</v>
      </c>
      <c r="S254" s="268" t="s">
        <v>1243</v>
      </c>
      <c r="T254" s="184">
        <v>44.02</v>
      </c>
      <c r="U254" s="186">
        <v>1.5</v>
      </c>
      <c r="V254" s="187">
        <v>66.03</v>
      </c>
      <c r="W254" s="273" t="s">
        <v>3893</v>
      </c>
      <c r="X254" s="274" t="s">
        <v>4417</v>
      </c>
      <c r="Y254" s="274"/>
      <c r="Z254" s="267"/>
      <c r="AA254" s="184"/>
      <c r="AB254" s="183"/>
      <c r="AC254" s="268"/>
      <c r="AD254" s="184"/>
      <c r="AE254" s="186"/>
      <c r="AF254" s="187"/>
      <c r="AG254" s="273"/>
      <c r="AH254" s="273"/>
      <c r="AI254" s="274"/>
      <c r="AJ254" s="218">
        <v>150173458</v>
      </c>
      <c r="AK254" s="219" t="s">
        <v>2199</v>
      </c>
      <c r="AL254" s="220">
        <v>0.16667</v>
      </c>
      <c r="AM254" s="185" t="s">
        <v>393</v>
      </c>
      <c r="AN254" s="214">
        <v>16.6065</v>
      </c>
      <c r="AO254" s="186">
        <v>17.999640007199854</v>
      </c>
      <c r="AP254" s="187">
        <v>298.9110217795644</v>
      </c>
      <c r="AQ254" s="215" t="s">
        <v>3893</v>
      </c>
      <c r="AR254" s="280" t="s">
        <v>1009</v>
      </c>
      <c r="AS254" s="280"/>
      <c r="AT254" s="183">
        <v>47975</v>
      </c>
      <c r="AU254" s="183" t="s">
        <v>668</v>
      </c>
      <c r="AV254" s="183">
        <v>1</v>
      </c>
      <c r="AW254" s="185" t="s">
        <v>1046</v>
      </c>
      <c r="AX254" s="184">
        <v>7</v>
      </c>
      <c r="AY254" s="186">
        <v>3</v>
      </c>
      <c r="AZ254" s="187">
        <v>21</v>
      </c>
      <c r="BA254" s="207" t="s">
        <v>2695</v>
      </c>
      <c r="BB254" s="208" t="s">
        <v>3108</v>
      </c>
      <c r="BC254" s="208"/>
    </row>
    <row r="255" spans="1:55" ht="25.5">
      <c r="A255" s="115">
        <v>252</v>
      </c>
      <c r="B255" s="103" t="s">
        <v>4317</v>
      </c>
      <c r="C255" s="120">
        <v>1</v>
      </c>
      <c r="D255" s="120" t="s">
        <v>613</v>
      </c>
      <c r="E255" s="15">
        <v>15</v>
      </c>
      <c r="F255" s="183">
        <v>32450</v>
      </c>
      <c r="G255" s="184">
        <v>1</v>
      </c>
      <c r="H255" s="183">
        <v>1</v>
      </c>
      <c r="I255" s="185" t="s">
        <v>3546</v>
      </c>
      <c r="J255" s="184">
        <v>11.475</v>
      </c>
      <c r="K255" s="186">
        <v>15</v>
      </c>
      <c r="L255" s="187">
        <v>172.125</v>
      </c>
      <c r="M255" s="207" t="s">
        <v>2384</v>
      </c>
      <c r="N255" s="217" t="s">
        <v>3581</v>
      </c>
      <c r="O255" s="217"/>
      <c r="P255" s="267" t="s">
        <v>3867</v>
      </c>
      <c r="Q255" s="184" t="s">
        <v>581</v>
      </c>
      <c r="R255" s="183">
        <v>1</v>
      </c>
      <c r="S255" s="268" t="s">
        <v>3401</v>
      </c>
      <c r="T255" s="184">
        <v>7.99</v>
      </c>
      <c r="U255" s="186">
        <v>15</v>
      </c>
      <c r="V255" s="187">
        <v>119.85</v>
      </c>
      <c r="W255" s="273" t="s">
        <v>3906</v>
      </c>
      <c r="X255" s="274" t="s">
        <v>4418</v>
      </c>
      <c r="Y255" s="274"/>
      <c r="Z255" s="267"/>
      <c r="AA255" s="184"/>
      <c r="AB255" s="183"/>
      <c r="AC255" s="268"/>
      <c r="AD255" s="184"/>
      <c r="AE255" s="186"/>
      <c r="AF255" s="187"/>
      <c r="AG255" s="273"/>
      <c r="AH255" s="273"/>
      <c r="AI255" s="274"/>
      <c r="AJ255" s="218">
        <v>150173458</v>
      </c>
      <c r="AK255" s="219" t="s">
        <v>2199</v>
      </c>
      <c r="AL255" s="220">
        <v>1</v>
      </c>
      <c r="AM255" s="185" t="s">
        <v>1305</v>
      </c>
      <c r="AN255" s="214">
        <v>16.6065</v>
      </c>
      <c r="AO255" s="186">
        <v>15</v>
      </c>
      <c r="AP255" s="187">
        <v>249.0975</v>
      </c>
      <c r="AQ255" s="215" t="s">
        <v>3893</v>
      </c>
      <c r="AR255" s="280" t="s">
        <v>1009</v>
      </c>
      <c r="AS255" s="280"/>
      <c r="AT255" s="183">
        <v>21246</v>
      </c>
      <c r="AU255" s="183" t="s">
        <v>613</v>
      </c>
      <c r="AV255" s="183">
        <v>1</v>
      </c>
      <c r="AW255" s="185" t="s">
        <v>1052</v>
      </c>
      <c r="AX255" s="184">
        <v>13.824</v>
      </c>
      <c r="AY255" s="186">
        <v>15</v>
      </c>
      <c r="AZ255" s="187">
        <v>207.36</v>
      </c>
      <c r="BA255" s="207" t="s">
        <v>2695</v>
      </c>
      <c r="BB255" s="208" t="s">
        <v>2869</v>
      </c>
      <c r="BC255" s="208"/>
    </row>
    <row r="256" spans="1:55" ht="24" customHeight="1">
      <c r="A256" s="115">
        <v>253</v>
      </c>
      <c r="B256" s="125" t="s">
        <v>3110</v>
      </c>
      <c r="C256" s="120">
        <v>1</v>
      </c>
      <c r="D256" s="120" t="s">
        <v>581</v>
      </c>
      <c r="E256" s="15">
        <v>4</v>
      </c>
      <c r="F256" s="183">
        <v>34091</v>
      </c>
      <c r="G256" s="184">
        <v>1</v>
      </c>
      <c r="H256" s="183">
        <v>1</v>
      </c>
      <c r="I256" s="185" t="s">
        <v>3364</v>
      </c>
      <c r="J256" s="184">
        <v>54.9408</v>
      </c>
      <c r="K256" s="186">
        <v>4</v>
      </c>
      <c r="L256" s="187">
        <v>219.7632</v>
      </c>
      <c r="M256" s="207" t="s">
        <v>2538</v>
      </c>
      <c r="N256" s="217" t="s">
        <v>1093</v>
      </c>
      <c r="O256" s="217"/>
      <c r="P256" s="267" t="s">
        <v>1244</v>
      </c>
      <c r="Q256" s="184" t="s">
        <v>581</v>
      </c>
      <c r="R256" s="183">
        <v>1</v>
      </c>
      <c r="S256" s="268" t="s">
        <v>3327</v>
      </c>
      <c r="T256" s="184">
        <v>67.5</v>
      </c>
      <c r="U256" s="186">
        <v>4</v>
      </c>
      <c r="V256" s="187">
        <v>270</v>
      </c>
      <c r="W256" s="273" t="s">
        <v>1245</v>
      </c>
      <c r="X256" s="274" t="s">
        <v>1246</v>
      </c>
      <c r="Y256" s="274"/>
      <c r="Z256" s="267"/>
      <c r="AA256" s="184"/>
      <c r="AB256" s="183"/>
      <c r="AC256" s="268"/>
      <c r="AD256" s="184"/>
      <c r="AE256" s="186"/>
      <c r="AF256" s="187"/>
      <c r="AG256" s="273"/>
      <c r="AH256" s="273"/>
      <c r="AI256" s="274"/>
      <c r="AJ256" s="218">
        <v>113401853</v>
      </c>
      <c r="AK256" s="219" t="s">
        <v>2199</v>
      </c>
      <c r="AL256" s="220">
        <v>1</v>
      </c>
      <c r="AM256" s="185" t="s">
        <v>1899</v>
      </c>
      <c r="AN256" s="214">
        <v>25.3505</v>
      </c>
      <c r="AO256" s="186">
        <v>4</v>
      </c>
      <c r="AP256" s="187">
        <v>101.402</v>
      </c>
      <c r="AQ256" s="215" t="s">
        <v>1870</v>
      </c>
      <c r="AR256" s="280" t="s">
        <v>461</v>
      </c>
      <c r="AS256" s="280"/>
      <c r="AT256" s="183">
        <v>37882</v>
      </c>
      <c r="AU256" s="183" t="s">
        <v>581</v>
      </c>
      <c r="AV256" s="183">
        <v>1</v>
      </c>
      <c r="AW256" s="185" t="s">
        <v>3327</v>
      </c>
      <c r="AX256" s="184">
        <v>33.111</v>
      </c>
      <c r="AY256" s="186">
        <v>4</v>
      </c>
      <c r="AZ256" s="187">
        <v>132.444</v>
      </c>
      <c r="BA256" s="207" t="s">
        <v>353</v>
      </c>
      <c r="BB256" s="208" t="s">
        <v>3110</v>
      </c>
      <c r="BC256" s="208"/>
    </row>
    <row r="257" spans="1:55" ht="25.5">
      <c r="A257" s="115">
        <v>254</v>
      </c>
      <c r="B257" s="125" t="s">
        <v>643</v>
      </c>
      <c r="C257" s="120">
        <v>1</v>
      </c>
      <c r="D257" s="120" t="s">
        <v>581</v>
      </c>
      <c r="E257" s="15">
        <v>3</v>
      </c>
      <c r="F257" s="183">
        <v>34314</v>
      </c>
      <c r="G257" s="184">
        <v>1</v>
      </c>
      <c r="H257" s="183">
        <v>1</v>
      </c>
      <c r="I257" s="185" t="s">
        <v>3364</v>
      </c>
      <c r="J257" s="184">
        <v>63.2591</v>
      </c>
      <c r="K257" s="186">
        <v>3</v>
      </c>
      <c r="L257" s="187">
        <v>189.7773</v>
      </c>
      <c r="M257" s="207" t="s">
        <v>2538</v>
      </c>
      <c r="N257" s="217" t="s">
        <v>1094</v>
      </c>
      <c r="O257" s="217"/>
      <c r="P257" s="267" t="s">
        <v>1247</v>
      </c>
      <c r="Q257" s="184" t="s">
        <v>581</v>
      </c>
      <c r="R257" s="183">
        <v>1</v>
      </c>
      <c r="S257" s="268" t="s">
        <v>3327</v>
      </c>
      <c r="T257" s="184">
        <v>85.05</v>
      </c>
      <c r="U257" s="186">
        <v>3</v>
      </c>
      <c r="V257" s="187">
        <v>255.15</v>
      </c>
      <c r="W257" s="273" t="s">
        <v>1245</v>
      </c>
      <c r="X257" s="274" t="s">
        <v>1246</v>
      </c>
      <c r="Y257" s="274"/>
      <c r="Z257" s="267"/>
      <c r="AA257" s="184"/>
      <c r="AB257" s="183"/>
      <c r="AC257" s="268"/>
      <c r="AD257" s="184"/>
      <c r="AE257" s="186"/>
      <c r="AF257" s="187"/>
      <c r="AG257" s="273"/>
      <c r="AH257" s="273"/>
      <c r="AI257" s="274"/>
      <c r="AJ257" s="218">
        <v>113401918</v>
      </c>
      <c r="AK257" s="219" t="s">
        <v>2199</v>
      </c>
      <c r="AL257" s="220">
        <v>1</v>
      </c>
      <c r="AM257" s="185" t="s">
        <v>1899</v>
      </c>
      <c r="AN257" s="214">
        <v>25.0313</v>
      </c>
      <c r="AO257" s="186">
        <v>3</v>
      </c>
      <c r="AP257" s="187">
        <v>75.0939</v>
      </c>
      <c r="AQ257" s="215" t="s">
        <v>1870</v>
      </c>
      <c r="AR257" s="280" t="s">
        <v>1010</v>
      </c>
      <c r="AS257" s="280"/>
      <c r="AT257" s="183">
        <v>58409</v>
      </c>
      <c r="AU257" s="183" t="s">
        <v>581</v>
      </c>
      <c r="AV257" s="183">
        <v>1</v>
      </c>
      <c r="AW257" s="185" t="s">
        <v>3327</v>
      </c>
      <c r="AX257" s="184">
        <v>33.111</v>
      </c>
      <c r="AY257" s="186">
        <v>3</v>
      </c>
      <c r="AZ257" s="187">
        <v>99.333</v>
      </c>
      <c r="BA257" s="207" t="s">
        <v>353</v>
      </c>
      <c r="BB257" s="208" t="s">
        <v>643</v>
      </c>
      <c r="BC257" s="208"/>
    </row>
    <row r="258" spans="1:55" ht="36">
      <c r="A258" s="115">
        <v>255</v>
      </c>
      <c r="B258" s="125" t="s">
        <v>3109</v>
      </c>
      <c r="C258" s="120">
        <v>1</v>
      </c>
      <c r="D258" s="120" t="s">
        <v>581</v>
      </c>
      <c r="E258" s="15">
        <v>10</v>
      </c>
      <c r="F258" s="183">
        <v>40172</v>
      </c>
      <c r="G258" s="184">
        <v>1</v>
      </c>
      <c r="H258" s="183">
        <v>1</v>
      </c>
      <c r="I258" s="185" t="s">
        <v>3364</v>
      </c>
      <c r="J258" s="184">
        <v>4.6116</v>
      </c>
      <c r="K258" s="186">
        <v>10</v>
      </c>
      <c r="L258" s="187">
        <v>46.116</v>
      </c>
      <c r="M258" s="207" t="s">
        <v>2538</v>
      </c>
      <c r="N258" s="217" t="s">
        <v>1095</v>
      </c>
      <c r="O258" s="217"/>
      <c r="P258" s="267" t="s">
        <v>3868</v>
      </c>
      <c r="Q258" s="184" t="s">
        <v>581</v>
      </c>
      <c r="R258" s="183">
        <v>1.1</v>
      </c>
      <c r="S258" s="268" t="s">
        <v>3327</v>
      </c>
      <c r="T258" s="184">
        <v>4</v>
      </c>
      <c r="U258" s="186">
        <v>9.09090909090909</v>
      </c>
      <c r="V258" s="187">
        <v>36.36363636363636</v>
      </c>
      <c r="W258" s="273" t="s">
        <v>3887</v>
      </c>
      <c r="X258" s="274" t="s">
        <v>4419</v>
      </c>
      <c r="Y258" s="274"/>
      <c r="Z258" s="267"/>
      <c r="AA258" s="184"/>
      <c r="AB258" s="183"/>
      <c r="AC258" s="268"/>
      <c r="AD258" s="184"/>
      <c r="AE258" s="186"/>
      <c r="AF258" s="187"/>
      <c r="AG258" s="273"/>
      <c r="AH258" s="273"/>
      <c r="AI258" s="274"/>
      <c r="AJ258" s="218">
        <v>113400148</v>
      </c>
      <c r="AK258" s="219" t="s">
        <v>2199</v>
      </c>
      <c r="AL258" s="220">
        <v>1</v>
      </c>
      <c r="AM258" s="185" t="s">
        <v>1899</v>
      </c>
      <c r="AN258" s="214">
        <v>3.0358</v>
      </c>
      <c r="AO258" s="186">
        <v>10</v>
      </c>
      <c r="AP258" s="187">
        <v>30.358</v>
      </c>
      <c r="AQ258" s="215" t="s">
        <v>415</v>
      </c>
      <c r="AR258" s="280" t="s">
        <v>1880</v>
      </c>
      <c r="AS258" s="280"/>
      <c r="AT258" s="183">
        <v>35350</v>
      </c>
      <c r="AU258" s="183" t="s">
        <v>581</v>
      </c>
      <c r="AV258" s="183">
        <v>1</v>
      </c>
      <c r="AW258" s="185" t="s">
        <v>3327</v>
      </c>
      <c r="AX258" s="184">
        <v>4.995</v>
      </c>
      <c r="AY258" s="186">
        <v>10</v>
      </c>
      <c r="AZ258" s="187">
        <v>49.95</v>
      </c>
      <c r="BA258" s="207" t="s">
        <v>353</v>
      </c>
      <c r="BB258" s="208" t="s">
        <v>3109</v>
      </c>
      <c r="BC258" s="208"/>
    </row>
    <row r="259" spans="1:55" ht="25.5">
      <c r="A259" s="115">
        <v>256</v>
      </c>
      <c r="B259" s="125" t="s">
        <v>641</v>
      </c>
      <c r="C259" s="120">
        <v>12</v>
      </c>
      <c r="D259" s="120" t="s">
        <v>626</v>
      </c>
      <c r="E259" s="15">
        <v>25</v>
      </c>
      <c r="F259" s="183">
        <v>26540</v>
      </c>
      <c r="G259" s="184">
        <v>1</v>
      </c>
      <c r="H259" s="183">
        <v>1</v>
      </c>
      <c r="I259" s="185" t="s">
        <v>3582</v>
      </c>
      <c r="J259" s="184">
        <v>1.9069</v>
      </c>
      <c r="K259" s="186">
        <v>25</v>
      </c>
      <c r="L259" s="187">
        <v>47.6725</v>
      </c>
      <c r="M259" s="207" t="s">
        <v>2400</v>
      </c>
      <c r="N259" s="217" t="s">
        <v>1096</v>
      </c>
      <c r="O259" s="217"/>
      <c r="P259" s="267">
        <v>315</v>
      </c>
      <c r="Q259" s="184" t="s">
        <v>3869</v>
      </c>
      <c r="R259" s="183">
        <v>2.083</v>
      </c>
      <c r="S259" s="268" t="s">
        <v>1248</v>
      </c>
      <c r="T259" s="184">
        <v>2.632</v>
      </c>
      <c r="U259" s="186">
        <v>12.00192030724916</v>
      </c>
      <c r="V259" s="187">
        <v>31.58905424867979</v>
      </c>
      <c r="W259" s="273" t="s">
        <v>3906</v>
      </c>
      <c r="X259" s="274" t="s">
        <v>4420</v>
      </c>
      <c r="Y259" s="274"/>
      <c r="Z259" s="267"/>
      <c r="AA259" s="184"/>
      <c r="AB259" s="183"/>
      <c r="AC259" s="268"/>
      <c r="AD259" s="184"/>
      <c r="AE259" s="186"/>
      <c r="AF259" s="187"/>
      <c r="AG259" s="273"/>
      <c r="AH259" s="273"/>
      <c r="AI259" s="274"/>
      <c r="AJ259" s="218">
        <v>250108503</v>
      </c>
      <c r="AK259" s="219" t="s">
        <v>535</v>
      </c>
      <c r="AL259" s="220">
        <v>2.08333</v>
      </c>
      <c r="AM259" s="185" t="s">
        <v>1011</v>
      </c>
      <c r="AN259" s="214">
        <v>2.6669</v>
      </c>
      <c r="AO259" s="186">
        <v>12.000019200030719</v>
      </c>
      <c r="AP259" s="187">
        <v>32.00285120456193</v>
      </c>
      <c r="AQ259" s="215" t="s">
        <v>1012</v>
      </c>
      <c r="AR259" s="280" t="s">
        <v>1013</v>
      </c>
      <c r="AS259" s="280"/>
      <c r="AT259" s="183">
        <v>43630</v>
      </c>
      <c r="AU259" s="183" t="s">
        <v>626</v>
      </c>
      <c r="AV259" s="183">
        <v>1</v>
      </c>
      <c r="AW259" s="185" t="s">
        <v>2870</v>
      </c>
      <c r="AX259" s="184">
        <v>3.384</v>
      </c>
      <c r="AY259" s="186">
        <v>25</v>
      </c>
      <c r="AZ259" s="187">
        <v>84.6</v>
      </c>
      <c r="BA259" s="207" t="s">
        <v>3906</v>
      </c>
      <c r="BB259" s="208" t="s">
        <v>641</v>
      </c>
      <c r="BC259" s="208"/>
    </row>
    <row r="260" spans="1:55" ht="25.5" customHeight="1">
      <c r="A260" s="115">
        <v>257</v>
      </c>
      <c r="B260" s="125" t="s">
        <v>642</v>
      </c>
      <c r="C260" s="120">
        <v>12</v>
      </c>
      <c r="D260" s="120" t="s">
        <v>567</v>
      </c>
      <c r="E260" s="15">
        <v>20</v>
      </c>
      <c r="F260" s="183">
        <v>26624</v>
      </c>
      <c r="G260" s="184">
        <v>1</v>
      </c>
      <c r="H260" s="183">
        <v>1</v>
      </c>
      <c r="I260" s="185" t="s">
        <v>251</v>
      </c>
      <c r="J260" s="184">
        <v>1.9068</v>
      </c>
      <c r="K260" s="186">
        <v>20</v>
      </c>
      <c r="L260" s="187">
        <v>38.136</v>
      </c>
      <c r="M260" s="207" t="s">
        <v>2400</v>
      </c>
      <c r="N260" s="217" t="s">
        <v>1097</v>
      </c>
      <c r="O260" s="217"/>
      <c r="P260" s="267">
        <v>314</v>
      </c>
      <c r="Q260" s="184" t="s">
        <v>3869</v>
      </c>
      <c r="R260" s="183">
        <v>2.083</v>
      </c>
      <c r="S260" s="268" t="s">
        <v>1249</v>
      </c>
      <c r="T260" s="184">
        <v>2.632</v>
      </c>
      <c r="U260" s="186">
        <v>9.601536245799327</v>
      </c>
      <c r="V260" s="187">
        <v>25.27124339894383</v>
      </c>
      <c r="W260" s="273" t="s">
        <v>3906</v>
      </c>
      <c r="X260" s="274" t="s">
        <v>4421</v>
      </c>
      <c r="Y260" s="274"/>
      <c r="Z260" s="267"/>
      <c r="AA260" s="184"/>
      <c r="AB260" s="183"/>
      <c r="AC260" s="268"/>
      <c r="AD260" s="184"/>
      <c r="AE260" s="186"/>
      <c r="AF260" s="187"/>
      <c r="AG260" s="273"/>
      <c r="AH260" s="273"/>
      <c r="AI260" s="274"/>
      <c r="AJ260" s="218">
        <v>250102343</v>
      </c>
      <c r="AK260" s="219" t="s">
        <v>535</v>
      </c>
      <c r="AL260" s="220">
        <v>2.08333</v>
      </c>
      <c r="AM260" s="185" t="s">
        <v>420</v>
      </c>
      <c r="AN260" s="214">
        <v>3.1396</v>
      </c>
      <c r="AO260" s="186">
        <v>9.600015360024576</v>
      </c>
      <c r="AP260" s="187">
        <v>30.14020822433316</v>
      </c>
      <c r="AQ260" s="215" t="s">
        <v>1012</v>
      </c>
      <c r="AR260" s="280" t="s">
        <v>1014</v>
      </c>
      <c r="AS260" s="280"/>
      <c r="AT260" s="183">
        <v>87855</v>
      </c>
      <c r="AU260" s="183" t="s">
        <v>567</v>
      </c>
      <c r="AV260" s="183">
        <v>1</v>
      </c>
      <c r="AW260" s="185" t="s">
        <v>2856</v>
      </c>
      <c r="AX260" s="184">
        <v>2.457</v>
      </c>
      <c r="AY260" s="186">
        <v>20</v>
      </c>
      <c r="AZ260" s="187">
        <v>49.14</v>
      </c>
      <c r="BA260" s="207" t="s">
        <v>3906</v>
      </c>
      <c r="BB260" s="208" t="s">
        <v>642</v>
      </c>
      <c r="BC260" s="208"/>
    </row>
    <row r="261" spans="1:55" ht="36">
      <c r="A261" s="115">
        <v>258</v>
      </c>
      <c r="B261" s="125" t="s">
        <v>644</v>
      </c>
      <c r="C261" s="120">
        <v>100</v>
      </c>
      <c r="D261" s="120" t="s">
        <v>617</v>
      </c>
      <c r="E261" s="15">
        <v>50</v>
      </c>
      <c r="F261" s="183">
        <v>32067</v>
      </c>
      <c r="G261" s="184">
        <v>1</v>
      </c>
      <c r="H261" s="183">
        <v>1</v>
      </c>
      <c r="I261" s="185" t="s">
        <v>3133</v>
      </c>
      <c r="J261" s="184">
        <v>1.983</v>
      </c>
      <c r="K261" s="186">
        <v>50</v>
      </c>
      <c r="L261" s="187">
        <v>99.15</v>
      </c>
      <c r="M261" s="207" t="s">
        <v>2400</v>
      </c>
      <c r="N261" s="217" t="s">
        <v>1098</v>
      </c>
      <c r="O261" s="217"/>
      <c r="P261" s="267" t="s">
        <v>3870</v>
      </c>
      <c r="Q261" s="184" t="s">
        <v>617</v>
      </c>
      <c r="R261" s="183">
        <v>1</v>
      </c>
      <c r="S261" s="268" t="s">
        <v>3156</v>
      </c>
      <c r="T261" s="184">
        <v>1.701</v>
      </c>
      <c r="U261" s="186">
        <v>50</v>
      </c>
      <c r="V261" s="187">
        <v>85.05</v>
      </c>
      <c r="W261" s="273" t="s">
        <v>3906</v>
      </c>
      <c r="X261" s="274" t="s">
        <v>4422</v>
      </c>
      <c r="Y261" s="274"/>
      <c r="Z261" s="267"/>
      <c r="AA261" s="184"/>
      <c r="AB261" s="183"/>
      <c r="AC261" s="268"/>
      <c r="AD261" s="184"/>
      <c r="AE261" s="186"/>
      <c r="AF261" s="187"/>
      <c r="AG261" s="273"/>
      <c r="AH261" s="273"/>
      <c r="AI261" s="274"/>
      <c r="AJ261" s="218">
        <v>150171013</v>
      </c>
      <c r="AK261" s="219" t="s">
        <v>2199</v>
      </c>
      <c r="AL261" s="220">
        <v>1</v>
      </c>
      <c r="AM261" s="185" t="s">
        <v>1300</v>
      </c>
      <c r="AN261" s="214">
        <v>2.4225</v>
      </c>
      <c r="AO261" s="186">
        <v>50</v>
      </c>
      <c r="AP261" s="187">
        <v>121.125</v>
      </c>
      <c r="AQ261" s="215" t="s">
        <v>1015</v>
      </c>
      <c r="AR261" s="280" t="s">
        <v>1016</v>
      </c>
      <c r="AS261" s="280"/>
      <c r="AT261" s="183">
        <v>96235</v>
      </c>
      <c r="AU261" s="183" t="s">
        <v>617</v>
      </c>
      <c r="AV261" s="183">
        <v>1</v>
      </c>
      <c r="AW261" s="185" t="s">
        <v>3156</v>
      </c>
      <c r="AX261" s="184">
        <v>2.763</v>
      </c>
      <c r="AY261" s="186">
        <v>50</v>
      </c>
      <c r="AZ261" s="187">
        <v>138.15</v>
      </c>
      <c r="BA261" s="207" t="s">
        <v>3906</v>
      </c>
      <c r="BB261" s="208" t="s">
        <v>644</v>
      </c>
      <c r="BC261" s="208"/>
    </row>
    <row r="262" spans="1:55" ht="24" customHeight="1">
      <c r="A262" s="115">
        <v>259</v>
      </c>
      <c r="B262" s="125" t="s">
        <v>4109</v>
      </c>
      <c r="C262" s="120">
        <v>1</v>
      </c>
      <c r="D262" s="120" t="s">
        <v>613</v>
      </c>
      <c r="E262" s="15">
        <v>8</v>
      </c>
      <c r="F262" s="183">
        <v>40299</v>
      </c>
      <c r="G262" s="184">
        <v>1</v>
      </c>
      <c r="H262" s="183">
        <v>1</v>
      </c>
      <c r="I262" s="185" t="s">
        <v>3546</v>
      </c>
      <c r="J262" s="184">
        <v>11.1092</v>
      </c>
      <c r="K262" s="186">
        <v>8</v>
      </c>
      <c r="L262" s="187">
        <v>88.8736</v>
      </c>
      <c r="M262" s="207" t="s">
        <v>1099</v>
      </c>
      <c r="N262" s="217" t="s">
        <v>3583</v>
      </c>
      <c r="O262" s="217"/>
      <c r="P262" s="267">
        <v>7204</v>
      </c>
      <c r="Q262" s="184" t="s">
        <v>581</v>
      </c>
      <c r="R262" s="183">
        <v>1</v>
      </c>
      <c r="S262" s="268" t="s">
        <v>3401</v>
      </c>
      <c r="T262" s="184">
        <v>15.3</v>
      </c>
      <c r="U262" s="186">
        <v>8</v>
      </c>
      <c r="V262" s="187">
        <v>122.4</v>
      </c>
      <c r="W262" s="273" t="s">
        <v>4423</v>
      </c>
      <c r="X262" s="274" t="s">
        <v>1250</v>
      </c>
      <c r="Y262" s="274"/>
      <c r="Z262" s="267"/>
      <c r="AA262" s="184"/>
      <c r="AB262" s="183"/>
      <c r="AC262" s="268"/>
      <c r="AD262" s="184"/>
      <c r="AE262" s="186"/>
      <c r="AF262" s="187"/>
      <c r="AG262" s="273"/>
      <c r="AH262" s="273"/>
      <c r="AI262" s="274"/>
      <c r="AJ262" s="218">
        <v>250132161</v>
      </c>
      <c r="AK262" s="219" t="s">
        <v>2199</v>
      </c>
      <c r="AL262" s="220">
        <v>1</v>
      </c>
      <c r="AM262" s="185" t="s">
        <v>1305</v>
      </c>
      <c r="AN262" s="214">
        <v>12.4371</v>
      </c>
      <c r="AO262" s="186">
        <v>8</v>
      </c>
      <c r="AP262" s="187">
        <v>99.4968</v>
      </c>
      <c r="AQ262" s="215" t="s">
        <v>1017</v>
      </c>
      <c r="AR262" s="280" t="s">
        <v>1018</v>
      </c>
      <c r="AS262" s="280"/>
      <c r="AT262" s="183">
        <v>84971</v>
      </c>
      <c r="AU262" s="183" t="s">
        <v>613</v>
      </c>
      <c r="AV262" s="183">
        <v>1</v>
      </c>
      <c r="AW262" s="185" t="s">
        <v>1052</v>
      </c>
      <c r="AX262" s="184">
        <v>18.684</v>
      </c>
      <c r="AY262" s="186">
        <v>8</v>
      </c>
      <c r="AZ262" s="187">
        <v>149.472</v>
      </c>
      <c r="BA262" s="207" t="s">
        <v>3901</v>
      </c>
      <c r="BB262" s="208" t="s">
        <v>354</v>
      </c>
      <c r="BC262" s="208"/>
    </row>
    <row r="263" spans="1:55" ht="24">
      <c r="A263" s="115">
        <v>260</v>
      </c>
      <c r="B263" s="103" t="s">
        <v>3799</v>
      </c>
      <c r="C263" s="120">
        <v>1</v>
      </c>
      <c r="D263" s="103" t="s">
        <v>581</v>
      </c>
      <c r="E263" s="15">
        <v>14</v>
      </c>
      <c r="F263" s="183">
        <v>42118</v>
      </c>
      <c r="G263" s="184">
        <v>1</v>
      </c>
      <c r="H263" s="183">
        <v>1</v>
      </c>
      <c r="I263" s="185" t="s">
        <v>3364</v>
      </c>
      <c r="J263" s="184">
        <v>20.1386</v>
      </c>
      <c r="K263" s="186">
        <v>14</v>
      </c>
      <c r="L263" s="187">
        <v>281.9404</v>
      </c>
      <c r="M263" s="207" t="s">
        <v>2495</v>
      </c>
      <c r="N263" s="217" t="s">
        <v>3584</v>
      </c>
      <c r="O263" s="217"/>
      <c r="P263" s="267">
        <v>6053</v>
      </c>
      <c r="Q263" s="184" t="s">
        <v>1251</v>
      </c>
      <c r="R263" s="183">
        <v>0.833</v>
      </c>
      <c r="S263" s="268" t="s">
        <v>1252</v>
      </c>
      <c r="T263" s="184">
        <v>13.21</v>
      </c>
      <c r="U263" s="186">
        <v>16.80672268907563</v>
      </c>
      <c r="V263" s="187">
        <v>222.0168067226891</v>
      </c>
      <c r="W263" s="273" t="s">
        <v>3922</v>
      </c>
      <c r="X263" s="274" t="s">
        <v>1253</v>
      </c>
      <c r="Y263" s="274"/>
      <c r="Z263" s="267"/>
      <c r="AA263" s="184"/>
      <c r="AB263" s="183"/>
      <c r="AC263" s="268"/>
      <c r="AD263" s="184"/>
      <c r="AE263" s="186"/>
      <c r="AF263" s="187"/>
      <c r="AG263" s="273"/>
      <c r="AH263" s="273"/>
      <c r="AI263" s="274"/>
      <c r="AJ263" s="218">
        <v>150193327</v>
      </c>
      <c r="AK263" s="219" t="s">
        <v>2199</v>
      </c>
      <c r="AL263" s="220">
        <v>2</v>
      </c>
      <c r="AM263" s="185" t="s">
        <v>1899</v>
      </c>
      <c r="AN263" s="214">
        <v>36.1962</v>
      </c>
      <c r="AO263" s="186">
        <v>7</v>
      </c>
      <c r="AP263" s="187">
        <v>253.37339999999998</v>
      </c>
      <c r="AQ263" s="215" t="s">
        <v>3959</v>
      </c>
      <c r="AR263" s="280" t="s">
        <v>1019</v>
      </c>
      <c r="AS263" s="280"/>
      <c r="AT263" s="183">
        <v>10563</v>
      </c>
      <c r="AU263" s="183" t="s">
        <v>581</v>
      </c>
      <c r="AV263" s="183">
        <v>1</v>
      </c>
      <c r="AW263" s="185" t="s">
        <v>3327</v>
      </c>
      <c r="AX263" s="184">
        <v>21.24</v>
      </c>
      <c r="AY263" s="186">
        <v>14</v>
      </c>
      <c r="AZ263" s="187">
        <v>297.36</v>
      </c>
      <c r="BA263" s="207" t="s">
        <v>3959</v>
      </c>
      <c r="BB263" s="208" t="s">
        <v>355</v>
      </c>
      <c r="BC263" s="208"/>
    </row>
    <row r="264" spans="1:55" ht="36">
      <c r="A264" s="115">
        <v>261</v>
      </c>
      <c r="B264" s="103" t="s">
        <v>3800</v>
      </c>
      <c r="C264" s="120">
        <v>6</v>
      </c>
      <c r="D264" s="120" t="s">
        <v>617</v>
      </c>
      <c r="E264" s="15">
        <v>8</v>
      </c>
      <c r="F264" s="183">
        <v>60143</v>
      </c>
      <c r="G264" s="184">
        <v>1</v>
      </c>
      <c r="H264" s="183">
        <v>1</v>
      </c>
      <c r="I264" s="185" t="s">
        <v>3133</v>
      </c>
      <c r="J264" s="184">
        <v>22.05</v>
      </c>
      <c r="K264" s="186">
        <v>8</v>
      </c>
      <c r="L264" s="187">
        <v>176.4</v>
      </c>
      <c r="M264" s="207" t="s">
        <v>2503</v>
      </c>
      <c r="N264" s="217" t="s">
        <v>3585</v>
      </c>
      <c r="O264" s="217"/>
      <c r="P264" s="267" t="s">
        <v>3871</v>
      </c>
      <c r="Q264" s="184" t="s">
        <v>617</v>
      </c>
      <c r="R264" s="183">
        <v>1</v>
      </c>
      <c r="S264" s="268" t="s">
        <v>3156</v>
      </c>
      <c r="T264" s="184">
        <v>23.2</v>
      </c>
      <c r="U264" s="186">
        <v>8</v>
      </c>
      <c r="V264" s="187">
        <v>185.6</v>
      </c>
      <c r="W264" s="273" t="s">
        <v>4424</v>
      </c>
      <c r="X264" s="274" t="s">
        <v>4425</v>
      </c>
      <c r="Y264" s="274"/>
      <c r="Z264" s="267"/>
      <c r="AA264" s="184"/>
      <c r="AB264" s="183"/>
      <c r="AC264" s="268"/>
      <c r="AD264" s="184"/>
      <c r="AE264" s="186"/>
      <c r="AF264" s="187"/>
      <c r="AG264" s="273"/>
      <c r="AH264" s="273"/>
      <c r="AI264" s="274"/>
      <c r="AJ264" s="218">
        <v>150184719</v>
      </c>
      <c r="AK264" s="219" t="s">
        <v>535</v>
      </c>
      <c r="AL264" s="220">
        <v>1</v>
      </c>
      <c r="AM264" s="185" t="s">
        <v>1286</v>
      </c>
      <c r="AN264" s="214">
        <v>16.957</v>
      </c>
      <c r="AO264" s="186">
        <v>8</v>
      </c>
      <c r="AP264" s="187">
        <v>135.656</v>
      </c>
      <c r="AQ264" s="215" t="s">
        <v>44</v>
      </c>
      <c r="AR264" s="280" t="s">
        <v>1020</v>
      </c>
      <c r="AS264" s="280"/>
      <c r="AT264" s="183">
        <v>89513</v>
      </c>
      <c r="AU264" s="183" t="s">
        <v>617</v>
      </c>
      <c r="AV264" s="183">
        <v>1</v>
      </c>
      <c r="AW264" s="185" t="s">
        <v>3156</v>
      </c>
      <c r="AX264" s="184">
        <v>7</v>
      </c>
      <c r="AY264" s="186">
        <v>8</v>
      </c>
      <c r="AZ264" s="187">
        <v>56</v>
      </c>
      <c r="BA264" s="207" t="s">
        <v>4426</v>
      </c>
      <c r="BB264" s="208" t="s">
        <v>356</v>
      </c>
      <c r="BC264" s="208"/>
    </row>
    <row r="265" spans="1:55" ht="25.5">
      <c r="A265" s="115">
        <v>262</v>
      </c>
      <c r="B265" s="125" t="s">
        <v>4110</v>
      </c>
      <c r="C265" s="120">
        <v>100</v>
      </c>
      <c r="D265" s="120" t="s">
        <v>617</v>
      </c>
      <c r="E265" s="15">
        <v>2</v>
      </c>
      <c r="F265" s="183">
        <v>46410</v>
      </c>
      <c r="G265" s="184">
        <v>1</v>
      </c>
      <c r="H265" s="183">
        <v>1</v>
      </c>
      <c r="I265" s="185" t="s">
        <v>3133</v>
      </c>
      <c r="J265" s="184">
        <v>29.5568</v>
      </c>
      <c r="K265" s="186">
        <v>2</v>
      </c>
      <c r="L265" s="187">
        <v>59.1136</v>
      </c>
      <c r="M265" s="207" t="s">
        <v>2503</v>
      </c>
      <c r="N265" s="217" t="s">
        <v>3586</v>
      </c>
      <c r="O265" s="217"/>
      <c r="P265" s="267" t="s">
        <v>3872</v>
      </c>
      <c r="Q265" s="184" t="s">
        <v>617</v>
      </c>
      <c r="R265" s="183">
        <v>1</v>
      </c>
      <c r="S265" s="268" t="s">
        <v>3156</v>
      </c>
      <c r="T265" s="184">
        <v>41.48</v>
      </c>
      <c r="U265" s="186">
        <v>2</v>
      </c>
      <c r="V265" s="187">
        <v>82.96</v>
      </c>
      <c r="W265" s="273" t="s">
        <v>4426</v>
      </c>
      <c r="X265" s="274" t="s">
        <v>4427</v>
      </c>
      <c r="Y265" s="274"/>
      <c r="Z265" s="267"/>
      <c r="AA265" s="184"/>
      <c r="AB265" s="183"/>
      <c r="AC265" s="268"/>
      <c r="AD265" s="184"/>
      <c r="AE265" s="186"/>
      <c r="AF265" s="187"/>
      <c r="AG265" s="273"/>
      <c r="AH265" s="273"/>
      <c r="AI265" s="274"/>
      <c r="AJ265" s="218">
        <v>150178638</v>
      </c>
      <c r="AK265" s="219" t="s">
        <v>536</v>
      </c>
      <c r="AL265" s="220">
        <v>1</v>
      </c>
      <c r="AM265" s="185" t="s">
        <v>1289</v>
      </c>
      <c r="AN265" s="214">
        <v>29.1711</v>
      </c>
      <c r="AO265" s="186">
        <v>2</v>
      </c>
      <c r="AP265" s="187">
        <v>58.3422</v>
      </c>
      <c r="AQ265" s="215" t="s">
        <v>44</v>
      </c>
      <c r="AR265" s="280" t="s">
        <v>1021</v>
      </c>
      <c r="AS265" s="280"/>
      <c r="AT265" s="183">
        <v>10605</v>
      </c>
      <c r="AU265" s="183" t="s">
        <v>617</v>
      </c>
      <c r="AV265" s="183">
        <v>1</v>
      </c>
      <c r="AW265" s="185" t="s">
        <v>3156</v>
      </c>
      <c r="AX265" s="184">
        <v>24.785999999999998</v>
      </c>
      <c r="AY265" s="186">
        <v>2</v>
      </c>
      <c r="AZ265" s="187">
        <v>49.571999999999996</v>
      </c>
      <c r="BA265" s="207" t="s">
        <v>4426</v>
      </c>
      <c r="BB265" s="208" t="s">
        <v>357</v>
      </c>
      <c r="BC265" s="208"/>
    </row>
    <row r="266" spans="1:55" ht="25.5" customHeight="1">
      <c r="A266" s="115">
        <v>263</v>
      </c>
      <c r="B266" s="125" t="s">
        <v>4111</v>
      </c>
      <c r="C266" s="120">
        <v>100</v>
      </c>
      <c r="D266" s="120" t="s">
        <v>617</v>
      </c>
      <c r="E266" s="15">
        <v>2</v>
      </c>
      <c r="F266" s="183">
        <v>46409</v>
      </c>
      <c r="G266" s="184">
        <v>1</v>
      </c>
      <c r="H266" s="183">
        <v>1</v>
      </c>
      <c r="I266" s="185" t="s">
        <v>3133</v>
      </c>
      <c r="J266" s="184">
        <v>29.5568</v>
      </c>
      <c r="K266" s="186">
        <v>2</v>
      </c>
      <c r="L266" s="187">
        <v>59.1136</v>
      </c>
      <c r="M266" s="207" t="s">
        <v>2503</v>
      </c>
      <c r="N266" s="217" t="s">
        <v>1100</v>
      </c>
      <c r="O266" s="217"/>
      <c r="P266" s="267" t="s">
        <v>3873</v>
      </c>
      <c r="Q266" s="184" t="s">
        <v>617</v>
      </c>
      <c r="R266" s="183">
        <v>1</v>
      </c>
      <c r="S266" s="268" t="s">
        <v>3156</v>
      </c>
      <c r="T266" s="184">
        <v>39.06</v>
      </c>
      <c r="U266" s="186">
        <v>2</v>
      </c>
      <c r="V266" s="187">
        <v>78.12</v>
      </c>
      <c r="W266" s="273" t="s">
        <v>4426</v>
      </c>
      <c r="X266" s="274" t="s">
        <v>4428</v>
      </c>
      <c r="Y266" s="274"/>
      <c r="Z266" s="267"/>
      <c r="AA266" s="184"/>
      <c r="AB266" s="183"/>
      <c r="AC266" s="268"/>
      <c r="AD266" s="184"/>
      <c r="AE266" s="186"/>
      <c r="AF266" s="187"/>
      <c r="AG266" s="273"/>
      <c r="AH266" s="273"/>
      <c r="AI266" s="274"/>
      <c r="AJ266" s="218">
        <v>150178638</v>
      </c>
      <c r="AK266" s="219" t="s">
        <v>536</v>
      </c>
      <c r="AL266" s="220">
        <v>1</v>
      </c>
      <c r="AM266" s="185" t="s">
        <v>1289</v>
      </c>
      <c r="AN266" s="214">
        <v>29.1711</v>
      </c>
      <c r="AO266" s="186">
        <v>2</v>
      </c>
      <c r="AP266" s="187">
        <v>58.3422</v>
      </c>
      <c r="AQ266" s="215" t="s">
        <v>44</v>
      </c>
      <c r="AR266" s="280" t="s">
        <v>1021</v>
      </c>
      <c r="AS266" s="280"/>
      <c r="AT266" s="183">
        <v>67226</v>
      </c>
      <c r="AU266" s="183" t="s">
        <v>617</v>
      </c>
      <c r="AV266" s="183">
        <v>1</v>
      </c>
      <c r="AW266" s="185" t="s">
        <v>3156</v>
      </c>
      <c r="AX266" s="184">
        <v>24.785999999999998</v>
      </c>
      <c r="AY266" s="186">
        <v>2</v>
      </c>
      <c r="AZ266" s="187">
        <v>49.571999999999996</v>
      </c>
      <c r="BA266" s="207" t="s">
        <v>4426</v>
      </c>
      <c r="BB266" s="208" t="s">
        <v>358</v>
      </c>
      <c r="BC266" s="208"/>
    </row>
    <row r="267" spans="1:55" ht="25.5">
      <c r="A267" s="115">
        <v>264</v>
      </c>
      <c r="B267" s="103" t="s">
        <v>3801</v>
      </c>
      <c r="C267" s="120">
        <v>1</v>
      </c>
      <c r="D267" s="120" t="s">
        <v>613</v>
      </c>
      <c r="E267" s="15">
        <v>8</v>
      </c>
      <c r="F267" s="183">
        <v>44411</v>
      </c>
      <c r="G267" s="184">
        <v>1</v>
      </c>
      <c r="H267" s="183">
        <v>1</v>
      </c>
      <c r="I267" s="185" t="s">
        <v>3546</v>
      </c>
      <c r="J267" s="184">
        <v>17.3712</v>
      </c>
      <c r="K267" s="186">
        <v>8</v>
      </c>
      <c r="L267" s="187">
        <v>138.9696</v>
      </c>
      <c r="M267" s="207" t="s">
        <v>2420</v>
      </c>
      <c r="N267" s="217" t="s">
        <v>1101</v>
      </c>
      <c r="O267" s="217"/>
      <c r="P267" s="267" t="s">
        <v>820</v>
      </c>
      <c r="Q267" s="184" t="s">
        <v>581</v>
      </c>
      <c r="R267" s="183">
        <v>1</v>
      </c>
      <c r="S267" s="268" t="s">
        <v>3401</v>
      </c>
      <c r="T267" s="184">
        <v>11</v>
      </c>
      <c r="U267" s="186">
        <v>8</v>
      </c>
      <c r="V267" s="187">
        <v>88</v>
      </c>
      <c r="W267" s="273" t="s">
        <v>3887</v>
      </c>
      <c r="X267" s="274" t="s">
        <v>3953</v>
      </c>
      <c r="Y267" s="274"/>
      <c r="Z267" s="267"/>
      <c r="AA267" s="184"/>
      <c r="AB267" s="183"/>
      <c r="AC267" s="268"/>
      <c r="AD267" s="184"/>
      <c r="AE267" s="186"/>
      <c r="AF267" s="187"/>
      <c r="AG267" s="273"/>
      <c r="AH267" s="273"/>
      <c r="AI267" s="274"/>
      <c r="AJ267" s="218">
        <v>150162308</v>
      </c>
      <c r="AK267" s="219" t="s">
        <v>2199</v>
      </c>
      <c r="AL267" s="220">
        <v>1</v>
      </c>
      <c r="AM267" s="185" t="s">
        <v>1305</v>
      </c>
      <c r="AN267" s="214">
        <v>15.5009</v>
      </c>
      <c r="AO267" s="186">
        <v>8</v>
      </c>
      <c r="AP267" s="187">
        <v>124.0072</v>
      </c>
      <c r="AQ267" s="215" t="s">
        <v>3887</v>
      </c>
      <c r="AR267" s="280" t="s">
        <v>1022</v>
      </c>
      <c r="AS267" s="280"/>
      <c r="AT267" s="183">
        <v>65286</v>
      </c>
      <c r="AU267" s="183" t="s">
        <v>613</v>
      </c>
      <c r="AV267" s="183">
        <v>1</v>
      </c>
      <c r="AW267" s="185" t="s">
        <v>1052</v>
      </c>
      <c r="AX267" s="184">
        <v>17.694</v>
      </c>
      <c r="AY267" s="186">
        <v>8</v>
      </c>
      <c r="AZ267" s="187">
        <v>141.552</v>
      </c>
      <c r="BA267" s="207" t="s">
        <v>2709</v>
      </c>
      <c r="BB267" s="208" t="s">
        <v>359</v>
      </c>
      <c r="BC267" s="208"/>
    </row>
    <row r="268" spans="1:55" ht="25.5" customHeight="1">
      <c r="A268" s="115">
        <v>265</v>
      </c>
      <c r="B268" s="103" t="s">
        <v>3802</v>
      </c>
      <c r="C268" s="120">
        <v>1</v>
      </c>
      <c r="D268" s="103" t="s">
        <v>581</v>
      </c>
      <c r="E268" s="15">
        <v>4</v>
      </c>
      <c r="F268" s="183">
        <v>45445</v>
      </c>
      <c r="G268" s="184">
        <v>1</v>
      </c>
      <c r="H268" s="183">
        <v>1</v>
      </c>
      <c r="I268" s="185" t="s">
        <v>3538</v>
      </c>
      <c r="J268" s="184">
        <v>27.2409</v>
      </c>
      <c r="K268" s="186">
        <v>4</v>
      </c>
      <c r="L268" s="187">
        <v>108.9636</v>
      </c>
      <c r="M268" s="207" t="s">
        <v>2378</v>
      </c>
      <c r="N268" s="217" t="s">
        <v>1102</v>
      </c>
      <c r="O268" s="217"/>
      <c r="P268" s="267" t="s">
        <v>3874</v>
      </c>
      <c r="Q268" s="184" t="s">
        <v>3875</v>
      </c>
      <c r="R268" s="183">
        <v>1</v>
      </c>
      <c r="S268" s="268" t="s">
        <v>1254</v>
      </c>
      <c r="T268" s="184">
        <v>59.5</v>
      </c>
      <c r="U268" s="186">
        <v>4</v>
      </c>
      <c r="V268" s="187">
        <v>238</v>
      </c>
      <c r="W268" s="273" t="s">
        <v>2378</v>
      </c>
      <c r="X268" s="270" t="s">
        <v>4429</v>
      </c>
      <c r="Y268" s="270"/>
      <c r="Z268" s="267"/>
      <c r="AA268" s="184"/>
      <c r="AB268" s="183"/>
      <c r="AC268" s="268"/>
      <c r="AD268" s="184"/>
      <c r="AE268" s="186"/>
      <c r="AF268" s="187"/>
      <c r="AG268" s="273"/>
      <c r="AH268" s="290"/>
      <c r="AI268" s="270"/>
      <c r="AJ268" s="218">
        <v>151101612</v>
      </c>
      <c r="AK268" s="219" t="s">
        <v>2199</v>
      </c>
      <c r="AL268" s="220">
        <v>0.5</v>
      </c>
      <c r="AM268" s="185" t="s">
        <v>1273</v>
      </c>
      <c r="AN268" s="214">
        <v>26.25</v>
      </c>
      <c r="AO268" s="186">
        <v>8</v>
      </c>
      <c r="AP268" s="187">
        <v>210</v>
      </c>
      <c r="AQ268" s="215" t="s">
        <v>3901</v>
      </c>
      <c r="AR268" s="280" t="s">
        <v>1023</v>
      </c>
      <c r="AS268" s="280"/>
      <c r="AT268" s="183">
        <v>53365</v>
      </c>
      <c r="AU268" s="183" t="s">
        <v>581</v>
      </c>
      <c r="AV268" s="183">
        <v>1</v>
      </c>
      <c r="AW268" s="185" t="s">
        <v>1043</v>
      </c>
      <c r="AX268" s="184">
        <v>63</v>
      </c>
      <c r="AY268" s="186">
        <v>4</v>
      </c>
      <c r="AZ268" s="187">
        <v>252</v>
      </c>
      <c r="BA268" s="207" t="s">
        <v>2709</v>
      </c>
      <c r="BB268" s="208" t="s">
        <v>2871</v>
      </c>
      <c r="BC268" s="208"/>
    </row>
    <row r="269" spans="1:55" ht="24">
      <c r="A269" s="115">
        <v>266</v>
      </c>
      <c r="B269" s="125" t="s">
        <v>8</v>
      </c>
      <c r="C269" s="120">
        <v>1</v>
      </c>
      <c r="D269" s="120" t="s">
        <v>9</v>
      </c>
      <c r="E269" s="15">
        <v>35</v>
      </c>
      <c r="F269" s="183">
        <v>44038</v>
      </c>
      <c r="G269" s="184">
        <v>1</v>
      </c>
      <c r="H269" s="183">
        <v>1</v>
      </c>
      <c r="I269" s="185" t="s">
        <v>3587</v>
      </c>
      <c r="J269" s="184">
        <v>5.076</v>
      </c>
      <c r="K269" s="186">
        <v>35</v>
      </c>
      <c r="L269" s="187">
        <v>177.66</v>
      </c>
      <c r="M269" s="207" t="s">
        <v>2463</v>
      </c>
      <c r="N269" s="217" t="s">
        <v>1103</v>
      </c>
      <c r="O269" s="217"/>
      <c r="P269" s="267">
        <v>7250</v>
      </c>
      <c r="Q269" s="184" t="s">
        <v>581</v>
      </c>
      <c r="R269" s="183">
        <v>1</v>
      </c>
      <c r="S269" s="268" t="s">
        <v>1255</v>
      </c>
      <c r="T269" s="184">
        <v>5.01</v>
      </c>
      <c r="U269" s="186">
        <v>35</v>
      </c>
      <c r="V269" s="187">
        <v>175.35</v>
      </c>
      <c r="W269" s="273" t="s">
        <v>528</v>
      </c>
      <c r="X269" s="274" t="s">
        <v>4430</v>
      </c>
      <c r="Y269" s="274"/>
      <c r="Z269" s="267"/>
      <c r="AA269" s="184"/>
      <c r="AB269" s="183"/>
      <c r="AC269" s="268"/>
      <c r="AD269" s="184"/>
      <c r="AE269" s="186"/>
      <c r="AF269" s="187"/>
      <c r="AG269" s="273"/>
      <c r="AH269" s="273"/>
      <c r="AI269" s="274"/>
      <c r="AJ269" s="218">
        <v>111004121</v>
      </c>
      <c r="AK269" s="219" t="s">
        <v>2199</v>
      </c>
      <c r="AL269" s="220">
        <v>1</v>
      </c>
      <c r="AM269" s="185" t="s">
        <v>1024</v>
      </c>
      <c r="AN269" s="214">
        <v>4.536</v>
      </c>
      <c r="AO269" s="186">
        <v>35</v>
      </c>
      <c r="AP269" s="187">
        <v>158.76</v>
      </c>
      <c r="AQ269" s="215" t="s">
        <v>528</v>
      </c>
      <c r="AR269" s="280" t="s">
        <v>1656</v>
      </c>
      <c r="AS269" s="280"/>
      <c r="AT269" s="183">
        <v>61627</v>
      </c>
      <c r="AU269" s="183" t="s">
        <v>9</v>
      </c>
      <c r="AV269" s="183">
        <v>1</v>
      </c>
      <c r="AW269" s="185" t="s">
        <v>2872</v>
      </c>
      <c r="AX269" s="184">
        <v>4.75</v>
      </c>
      <c r="AY269" s="186">
        <v>35</v>
      </c>
      <c r="AZ269" s="187">
        <v>166.25</v>
      </c>
      <c r="BA269" s="207" t="s">
        <v>528</v>
      </c>
      <c r="BB269" s="208" t="s">
        <v>8</v>
      </c>
      <c r="BC269" s="208"/>
    </row>
    <row r="270" spans="1:55" ht="24" customHeight="1">
      <c r="A270" s="115">
        <v>267</v>
      </c>
      <c r="B270" s="125" t="s">
        <v>10</v>
      </c>
      <c r="C270" s="120">
        <v>1</v>
      </c>
      <c r="D270" s="120" t="s">
        <v>615</v>
      </c>
      <c r="E270" s="15">
        <v>45</v>
      </c>
      <c r="F270" s="183">
        <v>44037</v>
      </c>
      <c r="G270" s="184">
        <v>1</v>
      </c>
      <c r="H270" s="183">
        <f>100/250</f>
        <v>0.4</v>
      </c>
      <c r="I270" s="185" t="s">
        <v>3540</v>
      </c>
      <c r="J270" s="184">
        <v>0.6708</v>
      </c>
      <c r="K270" s="186">
        <f>45/H270</f>
        <v>112.5</v>
      </c>
      <c r="L270" s="187">
        <f>J270*K270</f>
        <v>75.46499999999999</v>
      </c>
      <c r="M270" s="207" t="s">
        <v>2463</v>
      </c>
      <c r="N270" s="217" t="s">
        <v>1104</v>
      </c>
      <c r="O270" s="217"/>
      <c r="P270" s="267" t="s">
        <v>1256</v>
      </c>
      <c r="Q270" s="184" t="s">
        <v>3876</v>
      </c>
      <c r="R270" s="183">
        <v>0.8</v>
      </c>
      <c r="S270" s="268" t="s">
        <v>1257</v>
      </c>
      <c r="T270" s="184">
        <v>1.58</v>
      </c>
      <c r="U270" s="186">
        <v>56.25</v>
      </c>
      <c r="V270" s="187">
        <v>88.875</v>
      </c>
      <c r="W270" s="273" t="s">
        <v>528</v>
      </c>
      <c r="X270" s="274" t="s">
        <v>4431</v>
      </c>
      <c r="Y270" s="274"/>
      <c r="Z270" s="267"/>
      <c r="AA270" s="184"/>
      <c r="AB270" s="183"/>
      <c r="AC270" s="268"/>
      <c r="AD270" s="184"/>
      <c r="AE270" s="186"/>
      <c r="AF270" s="187"/>
      <c r="AG270" s="273"/>
      <c r="AH270" s="273"/>
      <c r="AI270" s="274"/>
      <c r="AJ270" s="218">
        <v>111004296</v>
      </c>
      <c r="AK270" s="219" t="s">
        <v>2199</v>
      </c>
      <c r="AL270" s="220">
        <v>0.4</v>
      </c>
      <c r="AM270" s="185" t="s">
        <v>1276</v>
      </c>
      <c r="AN270" s="214">
        <v>0.5963</v>
      </c>
      <c r="AO270" s="186">
        <v>112.5</v>
      </c>
      <c r="AP270" s="187">
        <v>67.08375</v>
      </c>
      <c r="AQ270" s="215" t="s">
        <v>528</v>
      </c>
      <c r="AR270" s="280" t="s">
        <v>1025</v>
      </c>
      <c r="AS270" s="280"/>
      <c r="AT270" s="183">
        <v>93607</v>
      </c>
      <c r="AU270" s="183" t="s">
        <v>615</v>
      </c>
      <c r="AV270" s="183">
        <v>1</v>
      </c>
      <c r="AW270" s="185" t="s">
        <v>1045</v>
      </c>
      <c r="AX270" s="184">
        <v>0.5985</v>
      </c>
      <c r="AY270" s="186">
        <v>45</v>
      </c>
      <c r="AZ270" s="187">
        <v>26.9325</v>
      </c>
      <c r="BA270" s="207" t="s">
        <v>528</v>
      </c>
      <c r="BB270" s="208" t="s">
        <v>10</v>
      </c>
      <c r="BC270" s="208"/>
    </row>
    <row r="271" spans="1:55" ht="25.5">
      <c r="A271" s="115">
        <v>268</v>
      </c>
      <c r="B271" s="125" t="s">
        <v>1577</v>
      </c>
      <c r="C271" s="120">
        <v>50</v>
      </c>
      <c r="D271" s="103" t="s">
        <v>668</v>
      </c>
      <c r="E271" s="15">
        <v>20</v>
      </c>
      <c r="F271" s="183">
        <v>44979</v>
      </c>
      <c r="G271" s="184">
        <v>1</v>
      </c>
      <c r="H271" s="183">
        <v>1</v>
      </c>
      <c r="I271" s="185" t="s">
        <v>3368</v>
      </c>
      <c r="J271" s="184">
        <v>6.84</v>
      </c>
      <c r="K271" s="186">
        <v>20</v>
      </c>
      <c r="L271" s="187">
        <v>136.8</v>
      </c>
      <c r="M271" s="207" t="s">
        <v>2378</v>
      </c>
      <c r="N271" s="217" t="s">
        <v>1105</v>
      </c>
      <c r="O271" s="217"/>
      <c r="P271" s="267" t="s">
        <v>3877</v>
      </c>
      <c r="Q271" s="184" t="s">
        <v>3878</v>
      </c>
      <c r="R271" s="183">
        <v>2</v>
      </c>
      <c r="S271" s="268" t="s">
        <v>1258</v>
      </c>
      <c r="T271" s="184">
        <v>9.72</v>
      </c>
      <c r="U271" s="186">
        <v>10</v>
      </c>
      <c r="V271" s="187">
        <v>97.2</v>
      </c>
      <c r="W271" s="273" t="s">
        <v>3887</v>
      </c>
      <c r="X271" s="274" t="s">
        <v>4432</v>
      </c>
      <c r="Y271" s="274"/>
      <c r="Z271" s="267"/>
      <c r="AA271" s="184"/>
      <c r="AB271" s="183"/>
      <c r="AC271" s="268"/>
      <c r="AD271" s="184"/>
      <c r="AE271" s="186"/>
      <c r="AF271" s="187"/>
      <c r="AG271" s="273"/>
      <c r="AH271" s="273"/>
      <c r="AI271" s="274"/>
      <c r="AJ271" s="218">
        <v>151100810</v>
      </c>
      <c r="AK271" s="219" t="s">
        <v>2646</v>
      </c>
      <c r="AL271" s="220">
        <v>1</v>
      </c>
      <c r="AM271" s="185" t="s">
        <v>1026</v>
      </c>
      <c r="AN271" s="214">
        <v>5.7</v>
      </c>
      <c r="AO271" s="186">
        <v>20</v>
      </c>
      <c r="AP271" s="187">
        <v>114</v>
      </c>
      <c r="AQ271" s="215" t="s">
        <v>3901</v>
      </c>
      <c r="AR271" s="280" t="s">
        <v>1027</v>
      </c>
      <c r="AS271" s="280"/>
      <c r="AT271" s="183">
        <v>59759</v>
      </c>
      <c r="AU271" s="183" t="s">
        <v>668</v>
      </c>
      <c r="AV271" s="183">
        <v>1</v>
      </c>
      <c r="AW271" s="185" t="s">
        <v>1046</v>
      </c>
      <c r="AX271" s="184">
        <v>6.46</v>
      </c>
      <c r="AY271" s="186">
        <v>20</v>
      </c>
      <c r="AZ271" s="187">
        <v>129.2</v>
      </c>
      <c r="BA271" s="207" t="s">
        <v>3901</v>
      </c>
      <c r="BB271" s="208" t="s">
        <v>1577</v>
      </c>
      <c r="BC271" s="208"/>
    </row>
    <row r="272" spans="1:55" ht="25.5" customHeight="1">
      <c r="A272" s="115">
        <v>269</v>
      </c>
      <c r="B272" s="125" t="s">
        <v>11</v>
      </c>
      <c r="C272" s="120">
        <v>25</v>
      </c>
      <c r="D272" s="103" t="s">
        <v>619</v>
      </c>
      <c r="E272" s="15">
        <v>10</v>
      </c>
      <c r="F272" s="183">
        <v>44981</v>
      </c>
      <c r="G272" s="184">
        <v>1</v>
      </c>
      <c r="H272" s="183">
        <v>1</v>
      </c>
      <c r="I272" s="185" t="s">
        <v>3545</v>
      </c>
      <c r="J272" s="184">
        <v>8.6042</v>
      </c>
      <c r="K272" s="186">
        <v>10</v>
      </c>
      <c r="L272" s="187">
        <v>86.042</v>
      </c>
      <c r="M272" s="207" t="s">
        <v>1106</v>
      </c>
      <c r="N272" s="217" t="s">
        <v>1107</v>
      </c>
      <c r="O272" s="217"/>
      <c r="P272" s="267">
        <v>246</v>
      </c>
      <c r="Q272" s="184" t="s">
        <v>3879</v>
      </c>
      <c r="R272" s="183">
        <v>1.2</v>
      </c>
      <c r="S272" s="268" t="s">
        <v>1259</v>
      </c>
      <c r="T272" s="184">
        <v>4.48</v>
      </c>
      <c r="U272" s="186">
        <v>8.333333333333334</v>
      </c>
      <c r="V272" s="187">
        <v>37.33333333333334</v>
      </c>
      <c r="W272" s="273" t="s">
        <v>3906</v>
      </c>
      <c r="X272" s="274" t="s">
        <v>4433</v>
      </c>
      <c r="Y272" s="274"/>
      <c r="Z272" s="267"/>
      <c r="AA272" s="184"/>
      <c r="AB272" s="183"/>
      <c r="AC272" s="268"/>
      <c r="AD272" s="184"/>
      <c r="AE272" s="186"/>
      <c r="AF272" s="187"/>
      <c r="AG272" s="273"/>
      <c r="AH272" s="273"/>
      <c r="AI272" s="274"/>
      <c r="AJ272" s="218">
        <v>150168101</v>
      </c>
      <c r="AK272" s="219" t="s">
        <v>2199</v>
      </c>
      <c r="AL272" s="220">
        <v>1.20005</v>
      </c>
      <c r="AM272" s="185" t="s">
        <v>114</v>
      </c>
      <c r="AN272" s="214">
        <v>5.171</v>
      </c>
      <c r="AO272" s="186">
        <v>8.3329861255781</v>
      </c>
      <c r="AP272" s="187">
        <v>43.089871255364365</v>
      </c>
      <c r="AQ272" s="215" t="s">
        <v>2650</v>
      </c>
      <c r="AR272" s="280" t="s">
        <v>1028</v>
      </c>
      <c r="AS272" s="280"/>
      <c r="AT272" s="183">
        <v>92707</v>
      </c>
      <c r="AU272" s="183" t="s">
        <v>619</v>
      </c>
      <c r="AV272" s="183">
        <v>1</v>
      </c>
      <c r="AW272" s="185" t="s">
        <v>1051</v>
      </c>
      <c r="AX272" s="184">
        <v>2.88</v>
      </c>
      <c r="AY272" s="186">
        <v>10</v>
      </c>
      <c r="AZ272" s="187">
        <v>28.8</v>
      </c>
      <c r="BA272" s="207" t="s">
        <v>2695</v>
      </c>
      <c r="BB272" s="208" t="s">
        <v>360</v>
      </c>
      <c r="BC272" s="208"/>
    </row>
    <row r="273" spans="1:55" ht="36">
      <c r="A273" s="115">
        <v>270</v>
      </c>
      <c r="B273" s="125" t="s">
        <v>3112</v>
      </c>
      <c r="C273" s="120">
        <v>100</v>
      </c>
      <c r="D273" s="103" t="s">
        <v>668</v>
      </c>
      <c r="E273" s="15">
        <v>30</v>
      </c>
      <c r="F273" s="183">
        <v>44257</v>
      </c>
      <c r="G273" s="184">
        <v>1</v>
      </c>
      <c r="H273" s="183">
        <v>1</v>
      </c>
      <c r="I273" s="185" t="s">
        <v>3368</v>
      </c>
      <c r="J273" s="184">
        <v>16.047</v>
      </c>
      <c r="K273" s="186">
        <v>30</v>
      </c>
      <c r="L273" s="187">
        <v>481.41</v>
      </c>
      <c r="M273" s="207" t="s">
        <v>2538</v>
      </c>
      <c r="N273" s="217" t="s">
        <v>1108</v>
      </c>
      <c r="O273" s="217"/>
      <c r="P273" s="267" t="s">
        <v>3880</v>
      </c>
      <c r="Q273" s="184" t="s">
        <v>3881</v>
      </c>
      <c r="R273" s="183">
        <v>2</v>
      </c>
      <c r="S273" s="268" t="s">
        <v>1260</v>
      </c>
      <c r="T273" s="184">
        <v>11.4</v>
      </c>
      <c r="U273" s="186">
        <v>15</v>
      </c>
      <c r="V273" s="187">
        <v>171</v>
      </c>
      <c r="W273" s="273" t="s">
        <v>4434</v>
      </c>
      <c r="X273" s="274" t="s">
        <v>4435</v>
      </c>
      <c r="Y273" s="274"/>
      <c r="Z273" s="267"/>
      <c r="AA273" s="184"/>
      <c r="AB273" s="183"/>
      <c r="AC273" s="268"/>
      <c r="AD273" s="184"/>
      <c r="AE273" s="186"/>
      <c r="AF273" s="187"/>
      <c r="AG273" s="273"/>
      <c r="AH273" s="273"/>
      <c r="AI273" s="274"/>
      <c r="AJ273" s="218">
        <v>113407408</v>
      </c>
      <c r="AK273" s="219" t="s">
        <v>536</v>
      </c>
      <c r="AL273" s="220">
        <v>1</v>
      </c>
      <c r="AM273" s="185" t="s">
        <v>1966</v>
      </c>
      <c r="AN273" s="214">
        <v>9.1262</v>
      </c>
      <c r="AO273" s="186">
        <v>30</v>
      </c>
      <c r="AP273" s="187">
        <v>273.786</v>
      </c>
      <c r="AQ273" s="215" t="s">
        <v>1870</v>
      </c>
      <c r="AR273" s="280" t="s">
        <v>3274</v>
      </c>
      <c r="AS273" s="280"/>
      <c r="AT273" s="183">
        <v>65570</v>
      </c>
      <c r="AU273" s="183" t="s">
        <v>668</v>
      </c>
      <c r="AV273" s="183">
        <f>1/100</f>
        <v>0.01</v>
      </c>
      <c r="AW273" s="185" t="s">
        <v>1046</v>
      </c>
      <c r="AX273" s="184">
        <v>0.15300000000000002</v>
      </c>
      <c r="AY273" s="186">
        <f>30/AV273</f>
        <v>3000</v>
      </c>
      <c r="AZ273" s="187">
        <f>AX273*AY273</f>
        <v>459.00000000000006</v>
      </c>
      <c r="BA273" s="207" t="s">
        <v>353</v>
      </c>
      <c r="BB273" s="208" t="s">
        <v>3112</v>
      </c>
      <c r="BC273" s="208"/>
    </row>
    <row r="274" spans="1:55" ht="36">
      <c r="A274" s="115">
        <v>271</v>
      </c>
      <c r="B274" s="125" t="s">
        <v>3111</v>
      </c>
      <c r="C274" s="120">
        <v>100</v>
      </c>
      <c r="D274" s="103" t="s">
        <v>619</v>
      </c>
      <c r="E274" s="15">
        <v>5</v>
      </c>
      <c r="F274" s="183">
        <v>45241</v>
      </c>
      <c r="G274" s="184">
        <v>1</v>
      </c>
      <c r="H274" s="183">
        <v>1</v>
      </c>
      <c r="I274" s="185" t="s">
        <v>3545</v>
      </c>
      <c r="J274" s="184">
        <v>22.779</v>
      </c>
      <c r="K274" s="186">
        <v>5</v>
      </c>
      <c r="L274" s="187">
        <v>113.895</v>
      </c>
      <c r="M274" s="207" t="s">
        <v>2538</v>
      </c>
      <c r="N274" s="217" t="s">
        <v>1109</v>
      </c>
      <c r="O274" s="217"/>
      <c r="P274" s="267" t="s">
        <v>3880</v>
      </c>
      <c r="Q274" s="184" t="s">
        <v>617</v>
      </c>
      <c r="R274" s="183">
        <v>1</v>
      </c>
      <c r="S274" s="268" t="s">
        <v>3398</v>
      </c>
      <c r="T274" s="184">
        <v>13.4</v>
      </c>
      <c r="U274" s="186">
        <v>5</v>
      </c>
      <c r="V274" s="187">
        <v>67</v>
      </c>
      <c r="W274" s="273" t="s">
        <v>3029</v>
      </c>
      <c r="X274" s="274" t="s">
        <v>2577</v>
      </c>
      <c r="Y274" s="274"/>
      <c r="Z274" s="267"/>
      <c r="AA274" s="184"/>
      <c r="AB274" s="183"/>
      <c r="AC274" s="268"/>
      <c r="AD274" s="184"/>
      <c r="AE274" s="186"/>
      <c r="AF274" s="187"/>
      <c r="AG274" s="273"/>
      <c r="AH274" s="273"/>
      <c r="AI274" s="274"/>
      <c r="AJ274" s="218">
        <v>113407289</v>
      </c>
      <c r="AK274" s="219" t="s">
        <v>536</v>
      </c>
      <c r="AL274" s="220">
        <v>1</v>
      </c>
      <c r="AM274" s="185" t="s">
        <v>1029</v>
      </c>
      <c r="AN274" s="214">
        <v>12.3598</v>
      </c>
      <c r="AO274" s="186">
        <v>5</v>
      </c>
      <c r="AP274" s="187">
        <v>61.799</v>
      </c>
      <c r="AQ274" s="215" t="s">
        <v>1870</v>
      </c>
      <c r="AR274" s="280" t="s">
        <v>1030</v>
      </c>
      <c r="AS274" s="280"/>
      <c r="AT274" s="183">
        <v>81025</v>
      </c>
      <c r="AU274" s="183" t="s">
        <v>619</v>
      </c>
      <c r="AV274" s="183">
        <v>0.01</v>
      </c>
      <c r="AW274" s="185" t="s">
        <v>1051</v>
      </c>
      <c r="AX274" s="184">
        <v>0.198</v>
      </c>
      <c r="AY274" s="186">
        <f>5/AV274</f>
        <v>500</v>
      </c>
      <c r="AZ274" s="187">
        <f>AX274*AY274</f>
        <v>99</v>
      </c>
      <c r="BA274" s="207" t="s">
        <v>353</v>
      </c>
      <c r="BB274" s="208" t="s">
        <v>3111</v>
      </c>
      <c r="BC274" s="208"/>
    </row>
    <row r="275" spans="1:55" ht="36">
      <c r="A275" s="115">
        <v>272</v>
      </c>
      <c r="B275" s="125" t="s">
        <v>3113</v>
      </c>
      <c r="C275" s="120">
        <v>100</v>
      </c>
      <c r="D275" s="103" t="s">
        <v>668</v>
      </c>
      <c r="E275" s="15">
        <v>25</v>
      </c>
      <c r="F275" s="183">
        <v>45166</v>
      </c>
      <c r="G275" s="184">
        <v>1</v>
      </c>
      <c r="H275" s="183">
        <v>1</v>
      </c>
      <c r="I275" s="185" t="s">
        <v>3368</v>
      </c>
      <c r="J275" s="184">
        <v>10.872</v>
      </c>
      <c r="K275" s="186">
        <v>25</v>
      </c>
      <c r="L275" s="187">
        <v>271.8</v>
      </c>
      <c r="M275" s="207" t="s">
        <v>2538</v>
      </c>
      <c r="N275" s="217" t="s">
        <v>1110</v>
      </c>
      <c r="O275" s="217"/>
      <c r="P275" s="267" t="s">
        <v>3880</v>
      </c>
      <c r="Q275" s="184" t="s">
        <v>617</v>
      </c>
      <c r="R275" s="183">
        <v>1</v>
      </c>
      <c r="S275" s="268" t="s">
        <v>3325</v>
      </c>
      <c r="T275" s="184">
        <v>6.6</v>
      </c>
      <c r="U275" s="186">
        <v>25</v>
      </c>
      <c r="V275" s="187">
        <v>165</v>
      </c>
      <c r="W275" s="273" t="s">
        <v>3029</v>
      </c>
      <c r="X275" s="274" t="s">
        <v>2577</v>
      </c>
      <c r="Y275" s="274"/>
      <c r="Z275" s="267"/>
      <c r="AA275" s="184"/>
      <c r="AB275" s="183"/>
      <c r="AC275" s="268"/>
      <c r="AD275" s="184"/>
      <c r="AE275" s="186"/>
      <c r="AF275" s="187"/>
      <c r="AG275" s="273"/>
      <c r="AH275" s="273"/>
      <c r="AI275" s="274"/>
      <c r="AJ275" s="218">
        <v>113407262</v>
      </c>
      <c r="AK275" s="219" t="s">
        <v>536</v>
      </c>
      <c r="AL275" s="220">
        <v>1</v>
      </c>
      <c r="AM275" s="185" t="s">
        <v>1966</v>
      </c>
      <c r="AN275" s="214">
        <v>5.3205</v>
      </c>
      <c r="AO275" s="186">
        <v>25</v>
      </c>
      <c r="AP275" s="187">
        <v>133.0125</v>
      </c>
      <c r="AQ275" s="215" t="s">
        <v>1870</v>
      </c>
      <c r="AR275" s="280" t="s">
        <v>1031</v>
      </c>
      <c r="AS275" s="280"/>
      <c r="AT275" s="183">
        <v>36948</v>
      </c>
      <c r="AU275" s="183" t="s">
        <v>668</v>
      </c>
      <c r="AV275" s="183">
        <f>1/100</f>
        <v>0.01</v>
      </c>
      <c r="AW275" s="185" t="s">
        <v>1046</v>
      </c>
      <c r="AX275" s="184">
        <v>0.09</v>
      </c>
      <c r="AY275" s="186">
        <f>25/AV275</f>
        <v>2500</v>
      </c>
      <c r="AZ275" s="187">
        <f>AX275*AY275</f>
        <v>225</v>
      </c>
      <c r="BA275" s="207" t="s">
        <v>353</v>
      </c>
      <c r="BB275" s="208" t="s">
        <v>3113</v>
      </c>
      <c r="BC275" s="208"/>
    </row>
    <row r="276" spans="1:55" ht="36">
      <c r="A276" s="115">
        <v>273</v>
      </c>
      <c r="B276" s="103" t="s">
        <v>3803</v>
      </c>
      <c r="C276" s="120">
        <v>1</v>
      </c>
      <c r="D276" s="120" t="s">
        <v>615</v>
      </c>
      <c r="E276" s="15">
        <v>15</v>
      </c>
      <c r="F276" s="183">
        <v>50001</v>
      </c>
      <c r="G276" s="184">
        <v>1</v>
      </c>
      <c r="H276" s="183">
        <v>1</v>
      </c>
      <c r="I276" s="185" t="s">
        <v>3540</v>
      </c>
      <c r="J276" s="184">
        <v>19.1647</v>
      </c>
      <c r="K276" s="186">
        <v>15</v>
      </c>
      <c r="L276" s="187">
        <v>287.4705</v>
      </c>
      <c r="M276" s="207" t="s">
        <v>2449</v>
      </c>
      <c r="N276" s="217" t="s">
        <v>3588</v>
      </c>
      <c r="O276" s="217"/>
      <c r="P276" s="267" t="s">
        <v>3882</v>
      </c>
      <c r="Q276" s="184" t="s">
        <v>617</v>
      </c>
      <c r="R276" s="183">
        <v>1</v>
      </c>
      <c r="S276" s="268" t="s">
        <v>3411</v>
      </c>
      <c r="T276" s="184">
        <v>19.11</v>
      </c>
      <c r="U276" s="186">
        <v>15</v>
      </c>
      <c r="V276" s="187">
        <v>286.65</v>
      </c>
      <c r="W276" s="273" t="s">
        <v>2578</v>
      </c>
      <c r="X276" s="274" t="s">
        <v>2579</v>
      </c>
      <c r="Y276" s="274"/>
      <c r="Z276" s="267"/>
      <c r="AA276" s="184"/>
      <c r="AB276" s="183"/>
      <c r="AC276" s="268"/>
      <c r="AD276" s="184"/>
      <c r="AE276" s="186"/>
      <c r="AF276" s="187"/>
      <c r="AG276" s="273"/>
      <c r="AH276" s="273"/>
      <c r="AI276" s="274"/>
      <c r="AJ276" s="218">
        <v>150174624</v>
      </c>
      <c r="AK276" s="219" t="s">
        <v>2199</v>
      </c>
      <c r="AL276" s="220">
        <v>1</v>
      </c>
      <c r="AM276" s="185" t="s">
        <v>1276</v>
      </c>
      <c r="AN276" s="214">
        <v>25.5426</v>
      </c>
      <c r="AO276" s="186">
        <v>15</v>
      </c>
      <c r="AP276" s="187">
        <v>383.139</v>
      </c>
      <c r="AQ276" s="215" t="s">
        <v>2606</v>
      </c>
      <c r="AR276" s="280" t="s">
        <v>1032</v>
      </c>
      <c r="AS276" s="280"/>
      <c r="AT276" s="183">
        <v>37173</v>
      </c>
      <c r="AU276" s="183" t="s">
        <v>615</v>
      </c>
      <c r="AV276" s="183">
        <v>1</v>
      </c>
      <c r="AW276" s="185" t="s">
        <v>1045</v>
      </c>
      <c r="AX276" s="184">
        <v>27.828000000000003</v>
      </c>
      <c r="AY276" s="186">
        <v>15</v>
      </c>
      <c r="AZ276" s="187">
        <v>417.42</v>
      </c>
      <c r="BA276" s="207" t="s">
        <v>2606</v>
      </c>
      <c r="BB276" s="208" t="s">
        <v>361</v>
      </c>
      <c r="BC276" s="208"/>
    </row>
    <row r="277" spans="1:55" ht="36">
      <c r="A277" s="115">
        <v>274</v>
      </c>
      <c r="B277" s="125" t="s">
        <v>1578</v>
      </c>
      <c r="C277" s="120">
        <v>100</v>
      </c>
      <c r="D277" s="103" t="s">
        <v>2796</v>
      </c>
      <c r="E277" s="15">
        <v>15</v>
      </c>
      <c r="F277" s="183">
        <v>18136</v>
      </c>
      <c r="G277" s="184">
        <v>1</v>
      </c>
      <c r="H277" s="183">
        <v>1</v>
      </c>
      <c r="I277" s="185" t="s">
        <v>3589</v>
      </c>
      <c r="J277" s="184">
        <v>5.157</v>
      </c>
      <c r="K277" s="186">
        <v>15</v>
      </c>
      <c r="L277" s="187">
        <v>77.355</v>
      </c>
      <c r="M277" s="207" t="s">
        <v>2400</v>
      </c>
      <c r="N277" s="217" t="s">
        <v>1111</v>
      </c>
      <c r="O277" s="217"/>
      <c r="P277" s="267">
        <v>115</v>
      </c>
      <c r="Q277" s="184" t="s">
        <v>617</v>
      </c>
      <c r="R277" s="183">
        <v>1</v>
      </c>
      <c r="S277" s="268" t="s">
        <v>1261</v>
      </c>
      <c r="T277" s="184">
        <v>4.011</v>
      </c>
      <c r="U277" s="186">
        <v>15</v>
      </c>
      <c r="V277" s="187">
        <v>60.165</v>
      </c>
      <c r="W277" s="273" t="s">
        <v>3906</v>
      </c>
      <c r="X277" s="274" t="s">
        <v>2580</v>
      </c>
      <c r="Y277" s="274"/>
      <c r="Z277" s="267"/>
      <c r="AA277" s="184"/>
      <c r="AB277" s="183"/>
      <c r="AC277" s="268"/>
      <c r="AD277" s="184"/>
      <c r="AE277" s="186"/>
      <c r="AF277" s="187"/>
      <c r="AG277" s="273"/>
      <c r="AH277" s="273"/>
      <c r="AI277" s="274"/>
      <c r="AJ277" s="218">
        <v>150177720</v>
      </c>
      <c r="AK277" s="219" t="s">
        <v>535</v>
      </c>
      <c r="AL277" s="220">
        <v>1</v>
      </c>
      <c r="AM277" s="185" t="s">
        <v>1033</v>
      </c>
      <c r="AN277" s="214">
        <v>3.6787</v>
      </c>
      <c r="AO277" s="186">
        <v>15</v>
      </c>
      <c r="AP277" s="187">
        <v>55.1805</v>
      </c>
      <c r="AQ277" s="215" t="s">
        <v>1034</v>
      </c>
      <c r="AR277" s="280" t="s">
        <v>1035</v>
      </c>
      <c r="AS277" s="280"/>
      <c r="AT277" s="183">
        <v>84124</v>
      </c>
      <c r="AU277" s="183" t="s">
        <v>2796</v>
      </c>
      <c r="AV277" s="183">
        <v>1</v>
      </c>
      <c r="AW277" s="185" t="s">
        <v>2873</v>
      </c>
      <c r="AX277" s="184">
        <v>4.556</v>
      </c>
      <c r="AY277" s="186">
        <v>15</v>
      </c>
      <c r="AZ277" s="187">
        <v>68.34</v>
      </c>
      <c r="BA277" s="207" t="s">
        <v>3906</v>
      </c>
      <c r="BB277" s="208" t="s">
        <v>1578</v>
      </c>
      <c r="BC277" s="208"/>
    </row>
    <row r="278" spans="1:55" ht="25.5" customHeight="1">
      <c r="A278" s="115">
        <v>275</v>
      </c>
      <c r="B278" s="125" t="s">
        <v>1465</v>
      </c>
      <c r="C278" s="120">
        <v>5</v>
      </c>
      <c r="D278" s="120" t="s">
        <v>617</v>
      </c>
      <c r="E278" s="15">
        <v>8</v>
      </c>
      <c r="F278" s="183">
        <v>12707</v>
      </c>
      <c r="G278" s="184">
        <v>1</v>
      </c>
      <c r="H278" s="183">
        <v>1</v>
      </c>
      <c r="I278" s="185" t="s">
        <v>3133</v>
      </c>
      <c r="J278" s="184">
        <v>51.2448</v>
      </c>
      <c r="K278" s="186">
        <v>8</v>
      </c>
      <c r="L278" s="187">
        <v>409.9584</v>
      </c>
      <c r="M278" s="207" t="s">
        <v>2378</v>
      </c>
      <c r="N278" s="217" t="s">
        <v>1112</v>
      </c>
      <c r="O278" s="217"/>
      <c r="P278" s="267">
        <v>153</v>
      </c>
      <c r="Q278" s="184" t="s">
        <v>3856</v>
      </c>
      <c r="R278" s="183">
        <v>1.2</v>
      </c>
      <c r="S278" s="268" t="s">
        <v>3397</v>
      </c>
      <c r="T278" s="184">
        <v>41.3</v>
      </c>
      <c r="U278" s="186">
        <v>6.666666666666667</v>
      </c>
      <c r="V278" s="187">
        <v>275.3333333333333</v>
      </c>
      <c r="W278" s="273" t="s">
        <v>3906</v>
      </c>
      <c r="X278" s="274" t="s">
        <v>2581</v>
      </c>
      <c r="Y278" s="274"/>
      <c r="Z278" s="267"/>
      <c r="AA278" s="184"/>
      <c r="AB278" s="183"/>
      <c r="AC278" s="268"/>
      <c r="AD278" s="184"/>
      <c r="AE278" s="186"/>
      <c r="AF278" s="187"/>
      <c r="AG278" s="273"/>
      <c r="AH278" s="273"/>
      <c r="AI278" s="274"/>
      <c r="AJ278" s="218">
        <v>151102961</v>
      </c>
      <c r="AK278" s="219" t="s">
        <v>535</v>
      </c>
      <c r="AL278" s="220">
        <v>1</v>
      </c>
      <c r="AM278" s="185" t="s">
        <v>1286</v>
      </c>
      <c r="AN278" s="214">
        <v>39.0375</v>
      </c>
      <c r="AO278" s="186">
        <v>8</v>
      </c>
      <c r="AP278" s="187">
        <v>312.3</v>
      </c>
      <c r="AQ278" s="215" t="s">
        <v>3901</v>
      </c>
      <c r="AR278" s="280" t="s">
        <v>1036</v>
      </c>
      <c r="AS278" s="280"/>
      <c r="AT278" s="183">
        <v>58010</v>
      </c>
      <c r="AU278" s="183" t="s">
        <v>617</v>
      </c>
      <c r="AV278" s="183">
        <v>1</v>
      </c>
      <c r="AW278" s="185" t="s">
        <v>3156</v>
      </c>
      <c r="AX278" s="184">
        <v>10</v>
      </c>
      <c r="AY278" s="186">
        <v>8</v>
      </c>
      <c r="AZ278" s="187">
        <v>80</v>
      </c>
      <c r="BA278" s="207" t="s">
        <v>3906</v>
      </c>
      <c r="BB278" s="208" t="s">
        <v>362</v>
      </c>
      <c r="BC278" s="208" t="s">
        <v>2886</v>
      </c>
    </row>
    <row r="279" spans="1:55" ht="25.5">
      <c r="A279" s="115">
        <v>276</v>
      </c>
      <c r="B279" s="125" t="s">
        <v>1466</v>
      </c>
      <c r="C279" s="120">
        <v>5</v>
      </c>
      <c r="D279" s="120" t="s">
        <v>617</v>
      </c>
      <c r="E279" s="15">
        <v>3</v>
      </c>
      <c r="F279" s="183">
        <v>12728</v>
      </c>
      <c r="G279" s="184">
        <v>1</v>
      </c>
      <c r="H279" s="183">
        <v>1</v>
      </c>
      <c r="I279" s="185" t="s">
        <v>3133</v>
      </c>
      <c r="J279" s="184">
        <v>51.2448</v>
      </c>
      <c r="K279" s="186">
        <v>3</v>
      </c>
      <c r="L279" s="187">
        <v>153.7344</v>
      </c>
      <c r="M279" s="207" t="s">
        <v>2378</v>
      </c>
      <c r="N279" s="217" t="s">
        <v>1113</v>
      </c>
      <c r="O279" s="217"/>
      <c r="P279" s="267">
        <v>161</v>
      </c>
      <c r="Q279" s="184" t="s">
        <v>3856</v>
      </c>
      <c r="R279" s="183">
        <v>1.2</v>
      </c>
      <c r="S279" s="268" t="s">
        <v>3397</v>
      </c>
      <c r="T279" s="184">
        <v>41.3</v>
      </c>
      <c r="U279" s="186">
        <v>2.5</v>
      </c>
      <c r="V279" s="187">
        <v>103.25</v>
      </c>
      <c r="W279" s="273" t="s">
        <v>3906</v>
      </c>
      <c r="X279" s="274" t="s">
        <v>2581</v>
      </c>
      <c r="Y279" s="274"/>
      <c r="Z279" s="267"/>
      <c r="AA279" s="184"/>
      <c r="AB279" s="183"/>
      <c r="AC279" s="268"/>
      <c r="AD279" s="184"/>
      <c r="AE279" s="186"/>
      <c r="AF279" s="187"/>
      <c r="AG279" s="273"/>
      <c r="AH279" s="273"/>
      <c r="AI279" s="274"/>
      <c r="AJ279" s="218">
        <v>151102961</v>
      </c>
      <c r="AK279" s="219" t="s">
        <v>535</v>
      </c>
      <c r="AL279" s="220">
        <v>1</v>
      </c>
      <c r="AM279" s="185" t="s">
        <v>1286</v>
      </c>
      <c r="AN279" s="214">
        <v>39.0375</v>
      </c>
      <c r="AO279" s="186">
        <v>3</v>
      </c>
      <c r="AP279" s="187">
        <v>117.1125</v>
      </c>
      <c r="AQ279" s="215" t="s">
        <v>3901</v>
      </c>
      <c r="AR279" s="280" t="s">
        <v>1036</v>
      </c>
      <c r="AS279" s="280"/>
      <c r="AT279" s="183">
        <v>84765</v>
      </c>
      <c r="AU279" s="183" t="s">
        <v>617</v>
      </c>
      <c r="AV279" s="183">
        <v>1</v>
      </c>
      <c r="AW279" s="185" t="s">
        <v>3156</v>
      </c>
      <c r="AX279" s="184">
        <v>10</v>
      </c>
      <c r="AY279" s="186">
        <v>3</v>
      </c>
      <c r="AZ279" s="187">
        <v>30</v>
      </c>
      <c r="BA279" s="207" t="s">
        <v>3906</v>
      </c>
      <c r="BB279" s="208" t="s">
        <v>363</v>
      </c>
      <c r="BC279" s="208"/>
    </row>
    <row r="280" spans="1:55" ht="25.5" customHeight="1">
      <c r="A280" s="115">
        <v>277</v>
      </c>
      <c r="B280" s="125" t="s">
        <v>1579</v>
      </c>
      <c r="C280" s="120">
        <v>18</v>
      </c>
      <c r="D280" s="103" t="s">
        <v>567</v>
      </c>
      <c r="E280" s="15">
        <v>12</v>
      </c>
      <c r="F280" s="183">
        <v>9498</v>
      </c>
      <c r="G280" s="184">
        <v>1</v>
      </c>
      <c r="H280" s="183">
        <v>1</v>
      </c>
      <c r="I280" s="185" t="s">
        <v>251</v>
      </c>
      <c r="J280" s="184">
        <v>18</v>
      </c>
      <c r="K280" s="186">
        <v>12</v>
      </c>
      <c r="L280" s="187">
        <v>216</v>
      </c>
      <c r="M280" s="207" t="s">
        <v>2380</v>
      </c>
      <c r="N280" s="217" t="s">
        <v>3590</v>
      </c>
      <c r="O280" s="217"/>
      <c r="P280" s="267" t="s">
        <v>3883</v>
      </c>
      <c r="Q280" s="184" t="s">
        <v>3869</v>
      </c>
      <c r="R280" s="183">
        <v>1.39</v>
      </c>
      <c r="S280" s="268" t="s">
        <v>1249</v>
      </c>
      <c r="T280" s="184">
        <v>26.23</v>
      </c>
      <c r="U280" s="186">
        <v>8.633093525179858</v>
      </c>
      <c r="V280" s="187">
        <v>226.44604316546767</v>
      </c>
      <c r="W280" s="273" t="s">
        <v>3913</v>
      </c>
      <c r="X280" s="274" t="s">
        <v>2582</v>
      </c>
      <c r="Y280" s="274"/>
      <c r="Z280" s="267"/>
      <c r="AA280" s="184"/>
      <c r="AB280" s="183"/>
      <c r="AC280" s="268"/>
      <c r="AD280" s="184"/>
      <c r="AE280" s="186"/>
      <c r="AF280" s="187"/>
      <c r="AG280" s="273"/>
      <c r="AH280" s="273"/>
      <c r="AI280" s="274"/>
      <c r="AJ280" s="218">
        <v>250124347</v>
      </c>
      <c r="AK280" s="219" t="s">
        <v>535</v>
      </c>
      <c r="AL280" s="220">
        <v>1</v>
      </c>
      <c r="AM280" s="185" t="s">
        <v>420</v>
      </c>
      <c r="AN280" s="214">
        <v>17.039</v>
      </c>
      <c r="AO280" s="186">
        <v>12</v>
      </c>
      <c r="AP280" s="187">
        <v>204.46800000000002</v>
      </c>
      <c r="AQ280" s="215" t="s">
        <v>44</v>
      </c>
      <c r="AR280" s="280" t="s">
        <v>1037</v>
      </c>
      <c r="AS280" s="280"/>
      <c r="AT280" s="183">
        <v>91516</v>
      </c>
      <c r="AU280" s="183" t="s">
        <v>567</v>
      </c>
      <c r="AV280" s="183">
        <v>1</v>
      </c>
      <c r="AW280" s="185" t="s">
        <v>2856</v>
      </c>
      <c r="AX280" s="184">
        <v>12</v>
      </c>
      <c r="AY280" s="186">
        <v>12</v>
      </c>
      <c r="AZ280" s="187">
        <v>144</v>
      </c>
      <c r="BA280" s="207" t="s">
        <v>3906</v>
      </c>
      <c r="BB280" s="208" t="s">
        <v>1579</v>
      </c>
      <c r="BC280" s="208"/>
    </row>
    <row r="281" spans="1:55" ht="24">
      <c r="A281" s="115">
        <v>278</v>
      </c>
      <c r="B281" s="125" t="s">
        <v>1580</v>
      </c>
      <c r="C281" s="120">
        <v>1</v>
      </c>
      <c r="D281" s="120" t="s">
        <v>704</v>
      </c>
      <c r="E281" s="15">
        <v>2</v>
      </c>
      <c r="F281" s="183">
        <v>46093</v>
      </c>
      <c r="G281" s="184">
        <v>1</v>
      </c>
      <c r="H281" s="183">
        <v>1</v>
      </c>
      <c r="I281" s="185" t="s">
        <v>3591</v>
      </c>
      <c r="J281" s="184">
        <v>23.4223</v>
      </c>
      <c r="K281" s="186">
        <v>2</v>
      </c>
      <c r="L281" s="187">
        <v>46.8446</v>
      </c>
      <c r="M281" s="207" t="s">
        <v>2432</v>
      </c>
      <c r="N281" s="217" t="s">
        <v>1114</v>
      </c>
      <c r="O281" s="217"/>
      <c r="P281" s="267" t="s">
        <v>3884</v>
      </c>
      <c r="Q281" s="184" t="s">
        <v>581</v>
      </c>
      <c r="R281" s="183">
        <v>1.25</v>
      </c>
      <c r="S281" s="268" t="s">
        <v>1262</v>
      </c>
      <c r="T281" s="184">
        <v>26.22</v>
      </c>
      <c r="U281" s="186">
        <v>1.6</v>
      </c>
      <c r="V281" s="187">
        <v>41.952</v>
      </c>
      <c r="W281" s="273" t="s">
        <v>3424</v>
      </c>
      <c r="X281" s="274" t="s">
        <v>2583</v>
      </c>
      <c r="Y281" s="274"/>
      <c r="Z281" s="267"/>
      <c r="AA281" s="184"/>
      <c r="AB281" s="183"/>
      <c r="AC281" s="268"/>
      <c r="AD281" s="184"/>
      <c r="AE281" s="186"/>
      <c r="AF281" s="187"/>
      <c r="AG281" s="273"/>
      <c r="AH281" s="273"/>
      <c r="AI281" s="274"/>
      <c r="AJ281" s="218">
        <v>431303290</v>
      </c>
      <c r="AK281" s="219" t="s">
        <v>2199</v>
      </c>
      <c r="AL281" s="220">
        <v>1.25</v>
      </c>
      <c r="AM281" s="185" t="s">
        <v>1038</v>
      </c>
      <c r="AN281" s="214">
        <v>21.8938</v>
      </c>
      <c r="AO281" s="186">
        <v>1.6</v>
      </c>
      <c r="AP281" s="187">
        <v>35.03008</v>
      </c>
      <c r="AQ281" s="215" t="s">
        <v>2639</v>
      </c>
      <c r="AR281" s="280" t="s">
        <v>1039</v>
      </c>
      <c r="AS281" s="280"/>
      <c r="AT281" s="183">
        <v>34661</v>
      </c>
      <c r="AU281" s="183" t="s">
        <v>704</v>
      </c>
      <c r="AV281" s="183">
        <v>1</v>
      </c>
      <c r="AW281" s="185" t="s">
        <v>2874</v>
      </c>
      <c r="AX281" s="184">
        <v>22.287</v>
      </c>
      <c r="AY281" s="186">
        <v>2</v>
      </c>
      <c r="AZ281" s="187">
        <v>44.574</v>
      </c>
      <c r="BA281" s="207" t="s">
        <v>2639</v>
      </c>
      <c r="BB281" s="208" t="s">
        <v>364</v>
      </c>
      <c r="BC281" s="208"/>
    </row>
    <row r="282" spans="1:55" ht="25.5" customHeight="1">
      <c r="A282" s="115">
        <v>279</v>
      </c>
      <c r="B282" s="103" t="s">
        <v>669</v>
      </c>
      <c r="C282" s="120">
        <v>1</v>
      </c>
      <c r="D282" s="103" t="s">
        <v>581</v>
      </c>
      <c r="E282" s="15">
        <v>6</v>
      </c>
      <c r="F282" s="183">
        <v>46032</v>
      </c>
      <c r="G282" s="184">
        <v>1</v>
      </c>
      <c r="H282" s="183">
        <v>1</v>
      </c>
      <c r="I282" s="185" t="s">
        <v>3364</v>
      </c>
      <c r="J282" s="184">
        <v>7.6664</v>
      </c>
      <c r="K282" s="186">
        <v>6</v>
      </c>
      <c r="L282" s="187">
        <v>45.998400000000004</v>
      </c>
      <c r="M282" s="207" t="s">
        <v>2463</v>
      </c>
      <c r="N282" s="217" t="s">
        <v>1115</v>
      </c>
      <c r="O282" s="217"/>
      <c r="P282" s="267" t="s">
        <v>3885</v>
      </c>
      <c r="Q282" s="184" t="s">
        <v>1263</v>
      </c>
      <c r="R282" s="183">
        <v>1</v>
      </c>
      <c r="S282" s="268" t="s">
        <v>1264</v>
      </c>
      <c r="T282" s="184">
        <v>5.516</v>
      </c>
      <c r="U282" s="186">
        <v>6</v>
      </c>
      <c r="V282" s="187">
        <v>33.096000000000004</v>
      </c>
      <c r="W282" s="273" t="s">
        <v>3906</v>
      </c>
      <c r="X282" s="274" t="s">
        <v>2584</v>
      </c>
      <c r="Y282" s="274"/>
      <c r="Z282" s="267"/>
      <c r="AA282" s="184"/>
      <c r="AB282" s="183"/>
      <c r="AC282" s="268"/>
      <c r="AD282" s="184"/>
      <c r="AE282" s="186"/>
      <c r="AF282" s="187"/>
      <c r="AG282" s="273"/>
      <c r="AH282" s="273"/>
      <c r="AI282" s="274"/>
      <c r="AJ282" s="218">
        <v>250104087</v>
      </c>
      <c r="AK282" s="219" t="s">
        <v>535</v>
      </c>
      <c r="AL282" s="220">
        <v>1</v>
      </c>
      <c r="AM282" s="185" t="s">
        <v>374</v>
      </c>
      <c r="AN282" s="214">
        <v>6.2264</v>
      </c>
      <c r="AO282" s="186">
        <v>6</v>
      </c>
      <c r="AP282" s="187">
        <v>37.3584</v>
      </c>
      <c r="AQ282" s="215" t="s">
        <v>528</v>
      </c>
      <c r="AR282" s="280" t="s">
        <v>1040</v>
      </c>
      <c r="AS282" s="280"/>
      <c r="AT282" s="183">
        <v>77802</v>
      </c>
      <c r="AU282" s="183" t="s">
        <v>581</v>
      </c>
      <c r="AV282" s="183">
        <v>1</v>
      </c>
      <c r="AW282" s="185" t="s">
        <v>3327</v>
      </c>
      <c r="AX282" s="184">
        <v>6.8115</v>
      </c>
      <c r="AY282" s="186">
        <v>6</v>
      </c>
      <c r="AZ282" s="187">
        <v>40.869</v>
      </c>
      <c r="BA282" s="207" t="s">
        <v>528</v>
      </c>
      <c r="BB282" s="208" t="s">
        <v>365</v>
      </c>
      <c r="BC282" s="208"/>
    </row>
    <row r="283" spans="1:55" ht="36.75" thickBot="1">
      <c r="A283" s="115">
        <v>280</v>
      </c>
      <c r="B283" s="125" t="s">
        <v>705</v>
      </c>
      <c r="C283" s="120">
        <v>1</v>
      </c>
      <c r="D283" s="120" t="s">
        <v>613</v>
      </c>
      <c r="E283" s="15">
        <v>20</v>
      </c>
      <c r="F283" s="183">
        <v>46045</v>
      </c>
      <c r="G283" s="184">
        <v>1</v>
      </c>
      <c r="H283" s="183">
        <v>1</v>
      </c>
      <c r="I283" s="185" t="s">
        <v>3546</v>
      </c>
      <c r="J283" s="184">
        <v>20.4325</v>
      </c>
      <c r="K283" s="186">
        <v>20</v>
      </c>
      <c r="L283" s="187">
        <v>408.65</v>
      </c>
      <c r="M283" s="207" t="s">
        <v>3592</v>
      </c>
      <c r="N283" s="217" t="s">
        <v>1117</v>
      </c>
      <c r="O283" s="217"/>
      <c r="P283" s="267" t="s">
        <v>3886</v>
      </c>
      <c r="Q283" s="184" t="s">
        <v>581</v>
      </c>
      <c r="R283" s="183">
        <v>1</v>
      </c>
      <c r="S283" s="268" t="s">
        <v>3401</v>
      </c>
      <c r="T283" s="184">
        <v>22.32</v>
      </c>
      <c r="U283" s="186">
        <v>20</v>
      </c>
      <c r="V283" s="187">
        <v>446.4</v>
      </c>
      <c r="W283" s="273" t="s">
        <v>2585</v>
      </c>
      <c r="X283" s="274" t="s">
        <v>2586</v>
      </c>
      <c r="Y283" s="274"/>
      <c r="Z283" s="267"/>
      <c r="AA283" s="184"/>
      <c r="AB283" s="183"/>
      <c r="AC283" s="268"/>
      <c r="AD283" s="184"/>
      <c r="AE283" s="186"/>
      <c r="AF283" s="187"/>
      <c r="AG283" s="273"/>
      <c r="AH283" s="273"/>
      <c r="AI283" s="274"/>
      <c r="AJ283" s="221">
        <v>250204421</v>
      </c>
      <c r="AK283" s="222" t="s">
        <v>2199</v>
      </c>
      <c r="AL283" s="223">
        <v>1</v>
      </c>
      <c r="AM283" s="185" t="s">
        <v>1305</v>
      </c>
      <c r="AN283" s="224">
        <v>19.3715</v>
      </c>
      <c r="AO283" s="186">
        <v>20</v>
      </c>
      <c r="AP283" s="187">
        <v>387.43</v>
      </c>
      <c r="AQ283" s="215" t="s">
        <v>2658</v>
      </c>
      <c r="AR283" s="280" t="s">
        <v>1041</v>
      </c>
      <c r="AS283" s="280"/>
      <c r="AT283" s="183">
        <v>90740</v>
      </c>
      <c r="AU283" s="183" t="s">
        <v>613</v>
      </c>
      <c r="AV283" s="183">
        <v>1</v>
      </c>
      <c r="AW283" s="185" t="s">
        <v>1052</v>
      </c>
      <c r="AX283" s="184">
        <v>14.7</v>
      </c>
      <c r="AY283" s="186">
        <v>20</v>
      </c>
      <c r="AZ283" s="187">
        <v>294</v>
      </c>
      <c r="BA283" s="207" t="s">
        <v>2700</v>
      </c>
      <c r="BB283" s="208" t="s">
        <v>705</v>
      </c>
      <c r="BC283" s="208"/>
    </row>
    <row r="284" spans="1:55" ht="13.5" thickBot="1">
      <c r="A284" s="41"/>
      <c r="B284" s="46" t="s">
        <v>706</v>
      </c>
      <c r="C284" s="65"/>
      <c r="D284" s="39"/>
      <c r="E284" s="40"/>
      <c r="P284" s="278"/>
      <c r="Q284" s="192"/>
      <c r="R284" s="193"/>
      <c r="S284" s="194"/>
      <c r="T284" s="195"/>
      <c r="U284" s="196"/>
      <c r="V284" s="279">
        <v>79155.71377507018</v>
      </c>
      <c r="W284" s="231"/>
      <c r="X284" s="232"/>
      <c r="Y284" s="232"/>
      <c r="Z284" s="278"/>
      <c r="AA284" s="192"/>
      <c r="AB284" s="193"/>
      <c r="AC284" s="194"/>
      <c r="AD284" s="195"/>
      <c r="AE284" s="196"/>
      <c r="AF284" s="279"/>
      <c r="AG284" s="231"/>
      <c r="AH284" s="232"/>
      <c r="AI284" s="232"/>
      <c r="AJ284" s="278"/>
      <c r="AK284" s="192"/>
      <c r="AL284" s="193"/>
      <c r="AM284" s="194"/>
      <c r="AN284" s="195"/>
      <c r="AO284" s="196"/>
      <c r="AP284" s="279">
        <v>79116.59198515626</v>
      </c>
      <c r="AQ284" s="231"/>
      <c r="AR284" s="232"/>
      <c r="AS284" s="232"/>
      <c r="AT284" s="278"/>
      <c r="AU284" s="192"/>
      <c r="AV284" s="193"/>
      <c r="AW284" s="194"/>
      <c r="AX284" s="195"/>
      <c r="AY284" s="196"/>
      <c r="AZ284" s="279">
        <v>76393.38053180005</v>
      </c>
      <c r="BA284" s="231"/>
      <c r="BB284" s="238"/>
      <c r="BC284" s="238"/>
    </row>
  </sheetData>
  <sheetProtection/>
  <mergeCells count="21">
    <mergeCell ref="AV3:AW3"/>
    <mergeCell ref="Y2:Y3"/>
    <mergeCell ref="R3:S3"/>
    <mergeCell ref="AL3:AM3"/>
    <mergeCell ref="AJ1:AS1"/>
    <mergeCell ref="AI2:AI3"/>
    <mergeCell ref="AS2:AS3"/>
    <mergeCell ref="AL2:AM2"/>
    <mergeCell ref="P1:Y1"/>
    <mergeCell ref="AT1:BC1"/>
    <mergeCell ref="AV2:AW2"/>
    <mergeCell ref="BC2:BC3"/>
    <mergeCell ref="Z1:AI1"/>
    <mergeCell ref="R2:S2"/>
    <mergeCell ref="AB3:AC3"/>
    <mergeCell ref="A1:E1"/>
    <mergeCell ref="F1:O1"/>
    <mergeCell ref="H2:I2"/>
    <mergeCell ref="H3:I3"/>
    <mergeCell ref="O2:O3"/>
    <mergeCell ref="AB2:AC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D1">
      <selection activeCell="O24" sqref="O24"/>
    </sheetView>
  </sheetViews>
  <sheetFormatPr defaultColWidth="9.00390625" defaultRowHeight="12.75"/>
  <cols>
    <col min="1" max="1" width="4.125" style="1" customWidth="1"/>
    <col min="2" max="2" width="36.00390625" style="1" customWidth="1"/>
    <col min="3" max="3" width="9.25390625" style="1" customWidth="1"/>
    <col min="4" max="4" width="6.25390625" style="19" customWidth="1"/>
    <col min="5" max="5" width="7.125" style="1" customWidth="1"/>
    <col min="6" max="6" width="9.375" style="0" customWidth="1"/>
    <col min="7" max="7" width="6.875" style="0" customWidth="1"/>
    <col min="8" max="8" width="5.375" style="0" customWidth="1"/>
    <col min="9" max="9" width="8.875" style="0" customWidth="1"/>
    <col min="10" max="11" width="12.75390625" style="0" customWidth="1"/>
    <col min="12" max="12" width="12.125" style="0" customWidth="1"/>
    <col min="13" max="14" width="18.125" style="0" customWidth="1"/>
    <col min="15" max="15" width="22.125" style="0" customWidth="1"/>
  </cols>
  <sheetData>
    <row r="1" spans="1:15" ht="16.5" thickBot="1">
      <c r="A1" s="584" t="s">
        <v>647</v>
      </c>
      <c r="B1" s="585"/>
      <c r="C1" s="585"/>
      <c r="D1" s="585"/>
      <c r="E1" s="586"/>
      <c r="F1" s="614" t="s">
        <v>3132</v>
      </c>
      <c r="G1" s="595"/>
      <c r="H1" s="595"/>
      <c r="I1" s="595"/>
      <c r="J1" s="595"/>
      <c r="K1" s="595"/>
      <c r="L1" s="595"/>
      <c r="M1" s="595"/>
      <c r="N1" s="595"/>
      <c r="O1" s="596"/>
    </row>
    <row r="2" spans="1:15" ht="24.75" customHeight="1">
      <c r="A2" s="56" t="s">
        <v>648</v>
      </c>
      <c r="B2" s="56"/>
      <c r="C2" s="56" t="s">
        <v>4223</v>
      </c>
      <c r="D2" s="57" t="s">
        <v>649</v>
      </c>
      <c r="E2" s="56"/>
      <c r="F2" s="177" t="s">
        <v>4225</v>
      </c>
      <c r="G2" s="177" t="s">
        <v>650</v>
      </c>
      <c r="H2" s="597" t="s">
        <v>651</v>
      </c>
      <c r="I2" s="598"/>
      <c r="J2" s="178" t="s">
        <v>652</v>
      </c>
      <c r="K2" s="178" t="s">
        <v>653</v>
      </c>
      <c r="L2" s="177" t="s">
        <v>654</v>
      </c>
      <c r="M2" s="179" t="s">
        <v>2139</v>
      </c>
      <c r="N2" s="178" t="s">
        <v>2141</v>
      </c>
      <c r="O2" s="592" t="s">
        <v>2885</v>
      </c>
    </row>
    <row r="3" spans="1:15" ht="24.75" customHeight="1" thickBot="1">
      <c r="A3" s="58" t="s">
        <v>657</v>
      </c>
      <c r="B3" s="59" t="s">
        <v>658</v>
      </c>
      <c r="C3" s="59" t="s">
        <v>4224</v>
      </c>
      <c r="D3" s="60" t="s">
        <v>659</v>
      </c>
      <c r="E3" s="59" t="s">
        <v>660</v>
      </c>
      <c r="F3" s="180" t="s">
        <v>4226</v>
      </c>
      <c r="G3" s="180" t="s">
        <v>659</v>
      </c>
      <c r="H3" s="599" t="s">
        <v>661</v>
      </c>
      <c r="I3" s="600"/>
      <c r="J3" s="181" t="s">
        <v>662</v>
      </c>
      <c r="K3" s="181" t="s">
        <v>663</v>
      </c>
      <c r="L3" s="180" t="s">
        <v>664</v>
      </c>
      <c r="M3" s="182" t="s">
        <v>2138</v>
      </c>
      <c r="N3" s="182" t="s">
        <v>2140</v>
      </c>
      <c r="O3" s="593"/>
    </row>
    <row r="4" spans="1:15" ht="12.75">
      <c r="A4" s="22">
        <v>1</v>
      </c>
      <c r="B4" s="54" t="s">
        <v>1449</v>
      </c>
      <c r="C4" s="54">
        <v>1</v>
      </c>
      <c r="D4" s="22" t="s">
        <v>617</v>
      </c>
      <c r="E4" s="55">
        <v>10</v>
      </c>
      <c r="F4" s="183">
        <v>1404</v>
      </c>
      <c r="G4" s="184">
        <v>1</v>
      </c>
      <c r="H4" s="183">
        <v>1</v>
      </c>
      <c r="I4" s="185" t="s">
        <v>3133</v>
      </c>
      <c r="J4" s="184">
        <v>80.8734</v>
      </c>
      <c r="K4" s="186">
        <v>10</v>
      </c>
      <c r="L4" s="187">
        <v>808.734</v>
      </c>
      <c r="M4" s="207" t="s">
        <v>1118</v>
      </c>
      <c r="N4" s="217" t="s">
        <v>1119</v>
      </c>
      <c r="O4" s="217"/>
    </row>
    <row r="5" spans="1:15" ht="12.75">
      <c r="A5" s="22">
        <v>3</v>
      </c>
      <c r="B5" s="42" t="s">
        <v>1450</v>
      </c>
      <c r="C5" s="42">
        <v>1</v>
      </c>
      <c r="D5" s="22" t="s">
        <v>617</v>
      </c>
      <c r="E5" s="55">
        <v>80</v>
      </c>
      <c r="F5" s="183">
        <v>1406</v>
      </c>
      <c r="G5" s="184">
        <v>1</v>
      </c>
      <c r="H5" s="183">
        <v>1</v>
      </c>
      <c r="I5" s="185" t="s">
        <v>3133</v>
      </c>
      <c r="J5" s="184">
        <v>52.9098</v>
      </c>
      <c r="K5" s="186">
        <v>80</v>
      </c>
      <c r="L5" s="187">
        <v>4232.784</v>
      </c>
      <c r="M5" s="207" t="s">
        <v>1118</v>
      </c>
      <c r="N5" s="217" t="s">
        <v>1120</v>
      </c>
      <c r="O5" s="217"/>
    </row>
    <row r="6" spans="1:15" ht="12.75">
      <c r="A6" s="22">
        <v>5</v>
      </c>
      <c r="B6" s="22" t="s">
        <v>1451</v>
      </c>
      <c r="C6" s="22">
        <v>1</v>
      </c>
      <c r="D6" s="22" t="s">
        <v>581</v>
      </c>
      <c r="E6" s="55">
        <v>9000</v>
      </c>
      <c r="F6" s="183">
        <v>1102</v>
      </c>
      <c r="G6" s="184">
        <v>1</v>
      </c>
      <c r="H6" s="183">
        <v>1</v>
      </c>
      <c r="I6" s="185" t="s">
        <v>3364</v>
      </c>
      <c r="J6" s="184">
        <v>0.423</v>
      </c>
      <c r="K6" s="186">
        <v>9000</v>
      </c>
      <c r="L6" s="187">
        <v>3807</v>
      </c>
      <c r="M6" s="207" t="s">
        <v>1118</v>
      </c>
      <c r="N6" s="217" t="s">
        <v>1121</v>
      </c>
      <c r="O6" s="217"/>
    </row>
    <row r="7" spans="1:15" ht="12.75">
      <c r="A7" s="22">
        <v>8</v>
      </c>
      <c r="B7" s="22" t="s">
        <v>1452</v>
      </c>
      <c r="C7" s="22">
        <v>1</v>
      </c>
      <c r="D7" s="22" t="s">
        <v>581</v>
      </c>
      <c r="E7" s="55">
        <v>9000</v>
      </c>
      <c r="F7" s="183">
        <v>1703</v>
      </c>
      <c r="G7" s="184">
        <v>1</v>
      </c>
      <c r="H7" s="183">
        <v>1</v>
      </c>
      <c r="I7" s="185" t="s">
        <v>3364</v>
      </c>
      <c r="J7" s="184">
        <v>0.9248</v>
      </c>
      <c r="K7" s="186">
        <v>9000</v>
      </c>
      <c r="L7" s="187">
        <v>8323.2</v>
      </c>
      <c r="M7" s="207" t="s">
        <v>1118</v>
      </c>
      <c r="N7" s="217" t="s">
        <v>1122</v>
      </c>
      <c r="O7" s="217"/>
    </row>
    <row r="8" spans="1:15" ht="12.75">
      <c r="A8" s="22">
        <v>9</v>
      </c>
      <c r="B8" s="22" t="s">
        <v>1453</v>
      </c>
      <c r="C8" s="22">
        <v>1</v>
      </c>
      <c r="D8" s="22" t="s">
        <v>581</v>
      </c>
      <c r="E8" s="55">
        <v>7000</v>
      </c>
      <c r="F8" s="183">
        <v>1107</v>
      </c>
      <c r="G8" s="184">
        <v>1</v>
      </c>
      <c r="H8" s="183">
        <v>1</v>
      </c>
      <c r="I8" s="185" t="s">
        <v>3364</v>
      </c>
      <c r="J8" s="184">
        <v>0.7573</v>
      </c>
      <c r="K8" s="186">
        <v>7000</v>
      </c>
      <c r="L8" s="187">
        <v>5301.1</v>
      </c>
      <c r="M8" s="207" t="s">
        <v>1118</v>
      </c>
      <c r="N8" s="217" t="s">
        <v>1121</v>
      </c>
      <c r="O8" s="217"/>
    </row>
    <row r="9" spans="1:15" ht="12.75">
      <c r="A9" s="22">
        <v>10</v>
      </c>
      <c r="B9" s="22" t="s">
        <v>1454</v>
      </c>
      <c r="C9" s="22">
        <v>1</v>
      </c>
      <c r="D9" s="22" t="s">
        <v>581</v>
      </c>
      <c r="E9" s="55">
        <v>5000</v>
      </c>
      <c r="F9" s="183">
        <v>1103</v>
      </c>
      <c r="G9" s="184">
        <v>1</v>
      </c>
      <c r="H9" s="183">
        <v>1</v>
      </c>
      <c r="I9" s="185" t="s">
        <v>3364</v>
      </c>
      <c r="J9" s="184">
        <v>0.7045</v>
      </c>
      <c r="K9" s="186">
        <v>5000</v>
      </c>
      <c r="L9" s="187">
        <v>3522.5</v>
      </c>
      <c r="M9" s="207" t="s">
        <v>1118</v>
      </c>
      <c r="N9" s="217" t="s">
        <v>1121</v>
      </c>
      <c r="O9" s="217"/>
    </row>
    <row r="10" spans="1:15" ht="12.75">
      <c r="A10" s="22">
        <v>11</v>
      </c>
      <c r="B10" s="22" t="s">
        <v>1455</v>
      </c>
      <c r="C10" s="22">
        <v>1</v>
      </c>
      <c r="D10" s="22" t="s">
        <v>581</v>
      </c>
      <c r="E10" s="55">
        <v>4000</v>
      </c>
      <c r="F10" s="183">
        <v>1704</v>
      </c>
      <c r="G10" s="184">
        <v>1</v>
      </c>
      <c r="H10" s="183">
        <v>1</v>
      </c>
      <c r="I10" s="185" t="s">
        <v>3364</v>
      </c>
      <c r="J10" s="184">
        <v>1.5412</v>
      </c>
      <c r="K10" s="186">
        <v>4000</v>
      </c>
      <c r="L10" s="187">
        <v>6164.8</v>
      </c>
      <c r="M10" s="207" t="s">
        <v>1118</v>
      </c>
      <c r="N10" s="217" t="s">
        <v>1122</v>
      </c>
      <c r="O10" s="217"/>
    </row>
    <row r="11" spans="1:15" ht="12.75">
      <c r="A11" s="22">
        <v>12</v>
      </c>
      <c r="B11" s="22" t="s">
        <v>1456</v>
      </c>
      <c r="C11" s="22">
        <v>1</v>
      </c>
      <c r="D11" s="22" t="s">
        <v>581</v>
      </c>
      <c r="E11" s="55">
        <v>2500</v>
      </c>
      <c r="F11" s="183">
        <v>1104</v>
      </c>
      <c r="G11" s="184">
        <v>1</v>
      </c>
      <c r="H11" s="183">
        <v>1</v>
      </c>
      <c r="I11" s="185" t="s">
        <v>3364</v>
      </c>
      <c r="J11" s="184">
        <v>1.1741</v>
      </c>
      <c r="K11" s="186">
        <v>2500</v>
      </c>
      <c r="L11" s="187">
        <v>2935.25</v>
      </c>
      <c r="M11" s="207" t="s">
        <v>1118</v>
      </c>
      <c r="N11" s="217" t="s">
        <v>1121</v>
      </c>
      <c r="O11" s="217"/>
    </row>
    <row r="12" spans="1:15" ht="12.75">
      <c r="A12" s="22">
        <v>13</v>
      </c>
      <c r="B12" s="42" t="s">
        <v>1457</v>
      </c>
      <c r="C12" s="42">
        <v>1</v>
      </c>
      <c r="D12" s="22" t="s">
        <v>581</v>
      </c>
      <c r="E12" s="55">
        <v>6000</v>
      </c>
      <c r="F12" s="183">
        <v>1303</v>
      </c>
      <c r="G12" s="184">
        <v>1</v>
      </c>
      <c r="H12" s="183">
        <v>1</v>
      </c>
      <c r="I12" s="185" t="s">
        <v>3364</v>
      </c>
      <c r="J12" s="184">
        <v>1.5417</v>
      </c>
      <c r="K12" s="186">
        <v>6000</v>
      </c>
      <c r="L12" s="187">
        <v>9250.2</v>
      </c>
      <c r="M12" s="207" t="s">
        <v>1118</v>
      </c>
      <c r="N12" s="217" t="s">
        <v>3134</v>
      </c>
      <c r="O12" s="217"/>
    </row>
    <row r="13" spans="1:15" ht="12.75">
      <c r="A13" s="22">
        <v>14</v>
      </c>
      <c r="B13" s="22" t="s">
        <v>1458</v>
      </c>
      <c r="C13" s="54">
        <v>1</v>
      </c>
      <c r="D13" s="22" t="s">
        <v>581</v>
      </c>
      <c r="E13" s="55">
        <v>2000</v>
      </c>
      <c r="F13" s="183">
        <v>1106</v>
      </c>
      <c r="G13" s="184">
        <v>1</v>
      </c>
      <c r="H13" s="183">
        <v>1</v>
      </c>
      <c r="I13" s="185" t="s">
        <v>3364</v>
      </c>
      <c r="J13" s="184">
        <v>1.4726</v>
      </c>
      <c r="K13" s="186">
        <v>2000</v>
      </c>
      <c r="L13" s="187">
        <v>2945.2</v>
      </c>
      <c r="M13" s="207" t="s">
        <v>1118</v>
      </c>
      <c r="N13" s="217" t="s">
        <v>1121</v>
      </c>
      <c r="O13" s="217"/>
    </row>
    <row r="14" spans="1:15" ht="12.75">
      <c r="A14" s="22">
        <v>15</v>
      </c>
      <c r="B14" s="42" t="s">
        <v>1459</v>
      </c>
      <c r="C14" s="42"/>
      <c r="D14" s="22" t="s">
        <v>581</v>
      </c>
      <c r="E14" s="55">
        <v>4000</v>
      </c>
      <c r="F14" s="183">
        <v>1304</v>
      </c>
      <c r="G14" s="184">
        <v>1</v>
      </c>
      <c r="H14" s="183">
        <v>1</v>
      </c>
      <c r="I14" s="185" t="s">
        <v>3364</v>
      </c>
      <c r="J14" s="184">
        <v>1.9761</v>
      </c>
      <c r="K14" s="186">
        <v>4000</v>
      </c>
      <c r="L14" s="187">
        <v>7904.4</v>
      </c>
      <c r="M14" s="207" t="s">
        <v>1118</v>
      </c>
      <c r="N14" s="217" t="s">
        <v>3134</v>
      </c>
      <c r="O14" s="217"/>
    </row>
    <row r="15" spans="1:15" ht="25.5">
      <c r="A15" s="22">
        <v>16</v>
      </c>
      <c r="B15" s="43" t="s">
        <v>1460</v>
      </c>
      <c r="C15" s="42">
        <v>1</v>
      </c>
      <c r="D15" s="22" t="s">
        <v>668</v>
      </c>
      <c r="E15" s="55">
        <v>10</v>
      </c>
      <c r="F15" s="183">
        <v>1401</v>
      </c>
      <c r="G15" s="184">
        <v>1</v>
      </c>
      <c r="H15" s="183">
        <v>1</v>
      </c>
      <c r="I15" s="185" t="s">
        <v>3368</v>
      </c>
      <c r="J15" s="184">
        <v>80.8734</v>
      </c>
      <c r="K15" s="186">
        <v>10</v>
      </c>
      <c r="L15" s="187">
        <v>808.734</v>
      </c>
      <c r="M15" s="207" t="s">
        <v>1118</v>
      </c>
      <c r="N15" s="217" t="s">
        <v>1123</v>
      </c>
      <c r="O15" s="217"/>
    </row>
    <row r="16" spans="1:15" ht="12.75">
      <c r="A16" s="22">
        <v>18</v>
      </c>
      <c r="B16" s="42" t="s">
        <v>1461</v>
      </c>
      <c r="C16" s="22">
        <v>1</v>
      </c>
      <c r="D16" s="22" t="s">
        <v>617</v>
      </c>
      <c r="E16" s="55">
        <v>80</v>
      </c>
      <c r="F16" s="183">
        <v>1403</v>
      </c>
      <c r="G16" s="184">
        <v>1</v>
      </c>
      <c r="H16" s="183">
        <v>1</v>
      </c>
      <c r="I16" s="185" t="s">
        <v>3133</v>
      </c>
      <c r="J16" s="184">
        <v>63.9994</v>
      </c>
      <c r="K16" s="186">
        <v>80</v>
      </c>
      <c r="L16" s="187">
        <v>5119.952</v>
      </c>
      <c r="M16" s="207" t="s">
        <v>1118</v>
      </c>
      <c r="N16" s="217" t="s">
        <v>1124</v>
      </c>
      <c r="O16" s="217"/>
    </row>
    <row r="17" spans="1:5" ht="25.5">
      <c r="A17" s="22">
        <v>21</v>
      </c>
      <c r="B17" s="42" t="s">
        <v>1462</v>
      </c>
      <c r="C17" s="22">
        <v>1</v>
      </c>
      <c r="D17" s="22" t="s">
        <v>581</v>
      </c>
      <c r="E17" s="55">
        <v>4000</v>
      </c>
    </row>
    <row r="18" spans="1:5" ht="26.25" thickBot="1">
      <c r="A18" s="22">
        <v>22</v>
      </c>
      <c r="B18" s="42" t="s">
        <v>1463</v>
      </c>
      <c r="C18" s="22">
        <v>1</v>
      </c>
      <c r="D18" s="22" t="s">
        <v>581</v>
      </c>
      <c r="E18" s="55">
        <v>10000</v>
      </c>
    </row>
    <row r="19" spans="1:5" ht="13.5" thickBot="1">
      <c r="A19" s="20"/>
      <c r="B19" s="45" t="s">
        <v>707</v>
      </c>
      <c r="C19" s="45"/>
      <c r="D19" s="21"/>
      <c r="E19" s="21"/>
    </row>
  </sheetData>
  <sheetProtection/>
  <mergeCells count="5">
    <mergeCell ref="A1:E1"/>
    <mergeCell ref="F1:O1"/>
    <mergeCell ref="H2:I2"/>
    <mergeCell ref="H3:I3"/>
    <mergeCell ref="O2:O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S106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12.375" style="1" customWidth="1"/>
    <col min="2" max="2" width="46.875" style="1" customWidth="1"/>
    <col min="3" max="3" width="10.875" style="2" customWidth="1"/>
    <col min="4" max="4" width="11.625" style="1" customWidth="1"/>
    <col min="5" max="5" width="19.75390625" style="309" customWidth="1"/>
    <col min="6" max="6" width="15.125" style="309" customWidth="1"/>
    <col min="7" max="7" width="15.625" style="309" customWidth="1"/>
    <col min="8" max="9" width="9.125" style="309" customWidth="1"/>
    <col min="10" max="10" width="17.25390625" style="309" customWidth="1"/>
    <col min="11" max="11" width="19.25390625" style="309" customWidth="1"/>
    <col min="12" max="12" width="15.25390625" style="309" customWidth="1"/>
    <col min="13" max="13" width="13.00390625" style="309" customWidth="1"/>
    <col min="14" max="14" width="12.875" style="309" customWidth="1"/>
    <col min="15" max="15" width="13.125" style="309" customWidth="1"/>
    <col min="16" max="19" width="9.125" style="309" customWidth="1"/>
    <col min="20" max="16384" width="9.125" style="1" customWidth="1"/>
  </cols>
  <sheetData>
    <row r="1" spans="1:11" ht="15.75">
      <c r="A1" s="465" t="s">
        <v>171</v>
      </c>
      <c r="B1" s="425"/>
      <c r="C1" s="461"/>
      <c r="D1" s="461"/>
      <c r="E1" s="423"/>
      <c r="F1" s="423"/>
      <c r="G1" s="423"/>
      <c r="H1" s="423"/>
      <c r="I1" s="423"/>
      <c r="J1" s="423"/>
      <c r="K1" s="423"/>
    </row>
    <row r="2" spans="1:11" ht="15.75">
      <c r="A2" s="464"/>
      <c r="B2" s="426"/>
      <c r="C2" s="461"/>
      <c r="D2" s="461"/>
      <c r="E2" s="423"/>
      <c r="F2" s="423"/>
      <c r="G2" s="423"/>
      <c r="H2" s="423"/>
      <c r="I2" s="423"/>
      <c r="J2" s="423"/>
      <c r="K2" s="423"/>
    </row>
    <row r="3" spans="1:11" ht="15.75">
      <c r="A3" s="464"/>
      <c r="B3" s="466"/>
      <c r="C3" s="461"/>
      <c r="D3" s="461"/>
      <c r="E3" s="423"/>
      <c r="F3" s="423"/>
      <c r="G3" s="423"/>
      <c r="H3" s="423"/>
      <c r="I3" s="423"/>
      <c r="J3" s="423"/>
      <c r="K3" s="423"/>
    </row>
    <row r="4" spans="1:11" ht="15.75">
      <c r="A4" s="464"/>
      <c r="B4" s="466"/>
      <c r="C4" s="461"/>
      <c r="D4" s="461"/>
      <c r="E4" s="423"/>
      <c r="F4" s="423"/>
      <c r="G4" s="423"/>
      <c r="H4" s="423"/>
      <c r="I4" s="423"/>
      <c r="J4" s="423"/>
      <c r="K4" s="423"/>
    </row>
    <row r="5" spans="1:11" ht="15">
      <c r="A5" s="615" t="s">
        <v>172</v>
      </c>
      <c r="B5" s="616"/>
      <c r="C5" s="616"/>
      <c r="D5" s="616"/>
      <c r="E5" s="423"/>
      <c r="F5" s="423"/>
      <c r="G5" s="423"/>
      <c r="H5" s="423"/>
      <c r="I5" s="423"/>
      <c r="J5" s="423"/>
      <c r="K5" s="423"/>
    </row>
    <row r="6" spans="1:11" ht="15">
      <c r="A6" s="617" t="s">
        <v>173</v>
      </c>
      <c r="B6" s="617"/>
      <c r="C6" s="617"/>
      <c r="D6" s="617"/>
      <c r="E6" s="423"/>
      <c r="F6" s="423"/>
      <c r="G6" s="423"/>
      <c r="H6" s="423"/>
      <c r="I6" s="423"/>
      <c r="J6" s="423"/>
      <c r="K6" s="423"/>
    </row>
    <row r="7" spans="1:11" ht="33.75" customHeight="1">
      <c r="A7" s="633" t="s">
        <v>900</v>
      </c>
      <c r="B7" s="633"/>
      <c r="C7" s="633"/>
      <c r="D7" s="633"/>
      <c r="E7" s="423"/>
      <c r="F7" s="423"/>
      <c r="G7" s="423"/>
      <c r="H7" s="423"/>
      <c r="I7" s="423"/>
      <c r="J7" s="423"/>
      <c r="K7" s="423"/>
    </row>
    <row r="8" spans="2:11" ht="15.75">
      <c r="B8" s="307"/>
      <c r="C8" s="422"/>
      <c r="D8" s="422"/>
      <c r="E8" s="423"/>
      <c r="F8" s="423"/>
      <c r="G8" s="423"/>
      <c r="H8" s="423"/>
      <c r="I8" s="423"/>
      <c r="J8" s="423"/>
      <c r="K8" s="423"/>
    </row>
    <row r="9" spans="2:11" ht="15.75">
      <c r="B9" s="307"/>
      <c r="C9" s="422"/>
      <c r="D9" s="422"/>
      <c r="E9" s="423"/>
      <c r="F9" s="423"/>
      <c r="G9" s="423"/>
      <c r="H9" s="423"/>
      <c r="I9" s="423"/>
      <c r="J9" s="423"/>
      <c r="K9" s="423"/>
    </row>
    <row r="10" spans="1:11" ht="15.75">
      <c r="A10" s="375" t="s">
        <v>175</v>
      </c>
      <c r="B10" s="307" t="s">
        <v>3828</v>
      </c>
      <c r="C10" s="422"/>
      <c r="D10" s="422"/>
      <c r="E10" s="423"/>
      <c r="F10" s="423"/>
      <c r="G10" s="423"/>
      <c r="H10" s="423"/>
      <c r="I10" s="423"/>
      <c r="J10" s="423"/>
      <c r="K10" s="423"/>
    </row>
    <row r="11" spans="2:11" ht="15.75">
      <c r="B11" s="307" t="s">
        <v>3829</v>
      </c>
      <c r="C11" s="422"/>
      <c r="D11" s="422"/>
      <c r="E11" s="423"/>
      <c r="F11" s="423"/>
      <c r="G11" s="423"/>
      <c r="H11" s="423"/>
      <c r="I11" s="423"/>
      <c r="J11" s="423"/>
      <c r="K11" s="423"/>
    </row>
    <row r="12" spans="2:11" ht="15">
      <c r="B12" s="419"/>
      <c r="C12" s="433"/>
      <c r="D12" s="433"/>
      <c r="E12" s="433"/>
      <c r="F12" s="433"/>
      <c r="G12" s="433"/>
      <c r="H12" s="433"/>
      <c r="I12" s="433"/>
      <c r="J12" s="433"/>
      <c r="K12" s="433"/>
    </row>
    <row r="13" spans="2:11" ht="15.75">
      <c r="B13" s="307"/>
      <c r="C13" s="422"/>
      <c r="D13" s="422"/>
      <c r="E13" s="422"/>
      <c r="F13" s="422"/>
      <c r="G13" s="422"/>
      <c r="H13" s="422"/>
      <c r="I13" s="422"/>
      <c r="J13" s="422"/>
      <c r="K13" s="422"/>
    </row>
    <row r="14" spans="1:11" ht="20.25">
      <c r="A14" s="376" t="s">
        <v>176</v>
      </c>
      <c r="B14" s="307"/>
      <c r="C14" s="422"/>
      <c r="D14" s="422"/>
      <c r="E14" s="423"/>
      <c r="F14" s="423"/>
      <c r="G14" s="423"/>
      <c r="H14" s="423"/>
      <c r="I14" s="423"/>
      <c r="J14" s="423"/>
      <c r="K14" s="423"/>
    </row>
    <row r="15" spans="2:11" ht="15.75">
      <c r="B15" s="307"/>
      <c r="C15" s="422"/>
      <c r="D15" s="422"/>
      <c r="E15" s="423"/>
      <c r="F15" s="423"/>
      <c r="G15" s="423"/>
      <c r="H15" s="423"/>
      <c r="I15" s="423"/>
      <c r="J15" s="423"/>
      <c r="K15" s="423"/>
    </row>
    <row r="17" spans="1:15" ht="16.5" thickBot="1">
      <c r="A17" s="618" t="s">
        <v>2880</v>
      </c>
      <c r="B17" s="619"/>
      <c r="C17" s="619"/>
      <c r="D17" s="619"/>
      <c r="E17" s="628" t="s">
        <v>4802</v>
      </c>
      <c r="F17" s="629"/>
      <c r="G17" s="630"/>
      <c r="H17" s="630"/>
      <c r="I17" s="630"/>
      <c r="J17" s="630"/>
      <c r="K17" s="630"/>
      <c r="L17" s="591"/>
      <c r="M17" s="591"/>
      <c r="N17" s="591"/>
      <c r="O17" s="591"/>
    </row>
    <row r="18" spans="1:19" s="4" customFormat="1" ht="60.75" customHeight="1" thickBot="1">
      <c r="A18" s="392" t="s">
        <v>177</v>
      </c>
      <c r="B18" s="393" t="s">
        <v>907</v>
      </c>
      <c r="C18" s="394" t="s">
        <v>905</v>
      </c>
      <c r="D18" s="395" t="s">
        <v>660</v>
      </c>
      <c r="E18" s="467" t="s">
        <v>904</v>
      </c>
      <c r="F18" s="562" t="s">
        <v>4466</v>
      </c>
      <c r="G18" s="562" t="s">
        <v>4467</v>
      </c>
      <c r="H18" s="467" t="s">
        <v>901</v>
      </c>
      <c r="I18" s="467" t="s">
        <v>902</v>
      </c>
      <c r="J18" s="563" t="s">
        <v>4441</v>
      </c>
      <c r="K18" s="563" t="s">
        <v>903</v>
      </c>
      <c r="L18" s="386" t="s">
        <v>174</v>
      </c>
      <c r="M18" s="386" t="s">
        <v>909</v>
      </c>
      <c r="N18" s="386" t="s">
        <v>906</v>
      </c>
      <c r="O18" s="387" t="s">
        <v>908</v>
      </c>
      <c r="P18" s="310"/>
      <c r="Q18" s="310"/>
      <c r="R18" s="310"/>
      <c r="S18" s="310"/>
    </row>
    <row r="19" spans="1:19" s="285" customFormat="1" ht="41.25" customHeight="1">
      <c r="A19" s="421">
        <v>44020001</v>
      </c>
      <c r="B19" s="495" t="s">
        <v>4731</v>
      </c>
      <c r="C19" s="512" t="s">
        <v>2199</v>
      </c>
      <c r="D19" s="512">
        <v>1000</v>
      </c>
      <c r="E19" s="427"/>
      <c r="F19" s="564"/>
      <c r="G19" s="565"/>
      <c r="H19" s="566"/>
      <c r="I19" s="567"/>
      <c r="J19" s="568">
        <f aca="true" t="shared" si="0" ref="J19:J76">D19*F19</f>
        <v>0</v>
      </c>
      <c r="K19" s="568">
        <f aca="true" t="shared" si="1" ref="K19:K76">D19*G19</f>
        <v>0</v>
      </c>
      <c r="L19" s="558"/>
      <c r="M19" s="428"/>
      <c r="N19" s="429"/>
      <c r="O19" s="430"/>
      <c r="P19" s="308"/>
      <c r="Q19" s="308"/>
      <c r="R19" s="308"/>
      <c r="S19" s="308"/>
    </row>
    <row r="20" spans="1:19" s="285" customFormat="1" ht="42" customHeight="1">
      <c r="A20" s="421">
        <v>44020002</v>
      </c>
      <c r="B20" s="495" t="s">
        <v>4732</v>
      </c>
      <c r="C20" s="512" t="s">
        <v>2199</v>
      </c>
      <c r="D20" s="512">
        <v>80</v>
      </c>
      <c r="E20" s="427"/>
      <c r="F20" s="564"/>
      <c r="G20" s="565"/>
      <c r="H20" s="566"/>
      <c r="I20" s="567"/>
      <c r="J20" s="568">
        <f t="shared" si="0"/>
        <v>0</v>
      </c>
      <c r="K20" s="568">
        <f t="shared" si="1"/>
        <v>0</v>
      </c>
      <c r="L20" s="558"/>
      <c r="M20" s="428"/>
      <c r="N20" s="429"/>
      <c r="O20" s="430"/>
      <c r="P20" s="308"/>
      <c r="Q20" s="308"/>
      <c r="R20" s="308"/>
      <c r="S20" s="308"/>
    </row>
    <row r="21" spans="1:19" s="285" customFormat="1" ht="39.75" customHeight="1">
      <c r="A21" s="421">
        <v>44020003</v>
      </c>
      <c r="B21" s="495" t="s">
        <v>4733</v>
      </c>
      <c r="C21" s="512" t="s">
        <v>2199</v>
      </c>
      <c r="D21" s="512">
        <v>20</v>
      </c>
      <c r="E21" s="427"/>
      <c r="F21" s="564"/>
      <c r="G21" s="565"/>
      <c r="H21" s="566"/>
      <c r="I21" s="567"/>
      <c r="J21" s="568">
        <f t="shared" si="0"/>
        <v>0</v>
      </c>
      <c r="K21" s="568">
        <f t="shared" si="1"/>
        <v>0</v>
      </c>
      <c r="L21" s="558"/>
      <c r="M21" s="428"/>
      <c r="N21" s="429"/>
      <c r="O21" s="430"/>
      <c r="P21" s="308"/>
      <c r="Q21" s="308"/>
      <c r="R21" s="308"/>
      <c r="S21" s="308"/>
    </row>
    <row r="22" spans="1:19" s="285" customFormat="1" ht="28.5" customHeight="1">
      <c r="A22" s="421">
        <v>44020004</v>
      </c>
      <c r="B22" s="495" t="s">
        <v>4734</v>
      </c>
      <c r="C22" s="512" t="s">
        <v>2199</v>
      </c>
      <c r="D22" s="512">
        <v>5</v>
      </c>
      <c r="E22" s="427"/>
      <c r="F22" s="564"/>
      <c r="G22" s="565"/>
      <c r="H22" s="566"/>
      <c r="I22" s="567"/>
      <c r="J22" s="568">
        <f t="shared" si="0"/>
        <v>0</v>
      </c>
      <c r="K22" s="568">
        <f t="shared" si="1"/>
        <v>0</v>
      </c>
      <c r="L22" s="558"/>
      <c r="M22" s="428"/>
      <c r="N22" s="429"/>
      <c r="O22" s="430"/>
      <c r="P22" s="308"/>
      <c r="Q22" s="308"/>
      <c r="R22" s="308"/>
      <c r="S22" s="308"/>
    </row>
    <row r="23" spans="1:19" s="285" customFormat="1" ht="30.75" customHeight="1">
      <c r="A23" s="421">
        <v>44020005</v>
      </c>
      <c r="B23" s="495" t="s">
        <v>4735</v>
      </c>
      <c r="C23" s="512" t="s">
        <v>2199</v>
      </c>
      <c r="D23" s="512">
        <v>8</v>
      </c>
      <c r="E23" s="427"/>
      <c r="F23" s="564"/>
      <c r="G23" s="565"/>
      <c r="H23" s="566"/>
      <c r="I23" s="567"/>
      <c r="J23" s="568">
        <f t="shared" si="0"/>
        <v>0</v>
      </c>
      <c r="K23" s="568">
        <f t="shared" si="1"/>
        <v>0</v>
      </c>
      <c r="L23" s="558"/>
      <c r="M23" s="428"/>
      <c r="N23" s="429"/>
      <c r="O23" s="430"/>
      <c r="P23" s="308"/>
      <c r="Q23" s="308"/>
      <c r="R23" s="308"/>
      <c r="S23" s="308"/>
    </row>
    <row r="24" spans="1:15" s="412" customFormat="1" ht="26.25" customHeight="1">
      <c r="A24" s="421">
        <v>44020006</v>
      </c>
      <c r="B24" s="495" t="s">
        <v>4736</v>
      </c>
      <c r="C24" s="512" t="s">
        <v>2199</v>
      </c>
      <c r="D24" s="512">
        <v>1</v>
      </c>
      <c r="E24" s="435"/>
      <c r="F24" s="569"/>
      <c r="G24" s="570"/>
      <c r="H24" s="571"/>
      <c r="I24" s="572"/>
      <c r="J24" s="568">
        <f t="shared" si="0"/>
        <v>0</v>
      </c>
      <c r="K24" s="568">
        <f t="shared" si="1"/>
        <v>0</v>
      </c>
      <c r="L24" s="558"/>
      <c r="M24" s="428"/>
      <c r="N24" s="429"/>
      <c r="O24" s="430"/>
    </row>
    <row r="25" spans="1:15" s="412" customFormat="1" ht="26.25" customHeight="1">
      <c r="A25" s="421">
        <v>44020007</v>
      </c>
      <c r="B25" s="495" t="s">
        <v>4737</v>
      </c>
      <c r="C25" s="512" t="s">
        <v>2199</v>
      </c>
      <c r="D25" s="512">
        <v>10</v>
      </c>
      <c r="E25" s="435"/>
      <c r="F25" s="569"/>
      <c r="G25" s="570"/>
      <c r="H25" s="571"/>
      <c r="I25" s="572"/>
      <c r="J25" s="568">
        <f t="shared" si="0"/>
        <v>0</v>
      </c>
      <c r="K25" s="568">
        <f t="shared" si="1"/>
        <v>0</v>
      </c>
      <c r="L25" s="558"/>
      <c r="M25" s="428"/>
      <c r="N25" s="429"/>
      <c r="O25" s="430"/>
    </row>
    <row r="26" spans="1:19" s="285" customFormat="1" ht="68.25" customHeight="1">
      <c r="A26" s="421">
        <v>44020008</v>
      </c>
      <c r="B26" s="495" t="s">
        <v>4738</v>
      </c>
      <c r="C26" s="512" t="s">
        <v>2199</v>
      </c>
      <c r="D26" s="512">
        <v>25</v>
      </c>
      <c r="E26" s="436"/>
      <c r="F26" s="573"/>
      <c r="G26" s="437"/>
      <c r="H26" s="560"/>
      <c r="I26" s="561"/>
      <c r="J26" s="568">
        <f t="shared" si="0"/>
        <v>0</v>
      </c>
      <c r="K26" s="568">
        <f t="shared" si="1"/>
        <v>0</v>
      </c>
      <c r="L26" s="558"/>
      <c r="M26" s="428"/>
      <c r="N26" s="429"/>
      <c r="O26" s="430"/>
      <c r="P26" s="308"/>
      <c r="Q26" s="308"/>
      <c r="R26" s="308"/>
      <c r="S26" s="308"/>
    </row>
    <row r="27" spans="1:19" s="285" customFormat="1" ht="51.75" customHeight="1">
      <c r="A27" s="421">
        <v>44020009</v>
      </c>
      <c r="B27" s="495" t="s">
        <v>4739</v>
      </c>
      <c r="C27" s="512" t="s">
        <v>2199</v>
      </c>
      <c r="D27" s="512">
        <v>735</v>
      </c>
      <c r="E27" s="436"/>
      <c r="F27" s="573"/>
      <c r="G27" s="437"/>
      <c r="H27" s="560"/>
      <c r="I27" s="561"/>
      <c r="J27" s="568">
        <f t="shared" si="0"/>
        <v>0</v>
      </c>
      <c r="K27" s="568">
        <f t="shared" si="1"/>
        <v>0</v>
      </c>
      <c r="L27" s="558"/>
      <c r="M27" s="428"/>
      <c r="N27" s="429"/>
      <c r="O27" s="430"/>
      <c r="P27" s="308"/>
      <c r="Q27" s="308"/>
      <c r="R27" s="308"/>
      <c r="S27" s="308"/>
    </row>
    <row r="28" spans="1:19" s="285" customFormat="1" ht="51" customHeight="1">
      <c r="A28" s="421">
        <v>44020010</v>
      </c>
      <c r="B28" s="495" t="s">
        <v>4740</v>
      </c>
      <c r="C28" s="512" t="s">
        <v>2199</v>
      </c>
      <c r="D28" s="512">
        <v>675</v>
      </c>
      <c r="E28" s="436"/>
      <c r="F28" s="573"/>
      <c r="G28" s="437"/>
      <c r="H28" s="560"/>
      <c r="I28" s="561"/>
      <c r="J28" s="568">
        <f t="shared" si="0"/>
        <v>0</v>
      </c>
      <c r="K28" s="568">
        <f t="shared" si="1"/>
        <v>0</v>
      </c>
      <c r="L28" s="558"/>
      <c r="M28" s="428"/>
      <c r="N28" s="429"/>
      <c r="O28" s="430"/>
      <c r="P28" s="308"/>
      <c r="Q28" s="308"/>
      <c r="R28" s="308"/>
      <c r="S28" s="308"/>
    </row>
    <row r="29" spans="1:19" s="285" customFormat="1" ht="84" customHeight="1">
      <c r="A29" s="421">
        <v>44020011</v>
      </c>
      <c r="B29" s="515" t="s">
        <v>4741</v>
      </c>
      <c r="C29" s="353" t="s">
        <v>4742</v>
      </c>
      <c r="D29" s="325">
        <v>60</v>
      </c>
      <c r="E29" s="436"/>
      <c r="F29" s="573"/>
      <c r="G29" s="437"/>
      <c r="H29" s="560"/>
      <c r="I29" s="561"/>
      <c r="J29" s="568">
        <f t="shared" si="0"/>
        <v>0</v>
      </c>
      <c r="K29" s="568">
        <f t="shared" si="1"/>
        <v>0</v>
      </c>
      <c r="L29" s="558"/>
      <c r="M29" s="428"/>
      <c r="N29" s="429"/>
      <c r="O29" s="430"/>
      <c r="P29" s="308"/>
      <c r="Q29" s="308"/>
      <c r="R29" s="308"/>
      <c r="S29" s="308"/>
    </row>
    <row r="30" spans="1:19" s="285" customFormat="1" ht="54.75" customHeight="1">
      <c r="A30" s="421">
        <v>44020012</v>
      </c>
      <c r="B30" s="515" t="s">
        <v>4743</v>
      </c>
      <c r="C30" s="353" t="s">
        <v>2199</v>
      </c>
      <c r="D30" s="325">
        <v>8000</v>
      </c>
      <c r="E30" s="436"/>
      <c r="F30" s="573"/>
      <c r="G30" s="437"/>
      <c r="H30" s="560"/>
      <c r="I30" s="561"/>
      <c r="J30" s="568">
        <f t="shared" si="0"/>
        <v>0</v>
      </c>
      <c r="K30" s="568">
        <f t="shared" si="1"/>
        <v>0</v>
      </c>
      <c r="L30" s="558"/>
      <c r="M30" s="428"/>
      <c r="N30" s="429"/>
      <c r="O30" s="430"/>
      <c r="P30" s="308"/>
      <c r="Q30" s="308"/>
      <c r="R30" s="308"/>
      <c r="S30" s="308"/>
    </row>
    <row r="31" spans="1:19" s="285" customFormat="1" ht="45" customHeight="1">
      <c r="A31" s="421">
        <v>44020013</v>
      </c>
      <c r="B31" s="323" t="s">
        <v>4744</v>
      </c>
      <c r="C31" s="459" t="s">
        <v>2199</v>
      </c>
      <c r="D31" s="5">
        <v>5500</v>
      </c>
      <c r="E31" s="436"/>
      <c r="F31" s="573"/>
      <c r="G31" s="437"/>
      <c r="H31" s="560"/>
      <c r="I31" s="561"/>
      <c r="J31" s="568">
        <f t="shared" si="0"/>
        <v>0</v>
      </c>
      <c r="K31" s="568">
        <f t="shared" si="1"/>
        <v>0</v>
      </c>
      <c r="L31" s="558"/>
      <c r="M31" s="428"/>
      <c r="N31" s="429"/>
      <c r="O31" s="430"/>
      <c r="P31" s="308"/>
      <c r="Q31" s="308"/>
      <c r="R31" s="308"/>
      <c r="S31" s="308"/>
    </row>
    <row r="32" spans="1:19" s="285" customFormat="1" ht="63" customHeight="1">
      <c r="A32" s="421">
        <v>44020014</v>
      </c>
      <c r="B32" s="516" t="s">
        <v>4745</v>
      </c>
      <c r="C32" s="352" t="s">
        <v>2199</v>
      </c>
      <c r="D32" s="350">
        <v>5500</v>
      </c>
      <c r="E32" s="436"/>
      <c r="F32" s="573"/>
      <c r="G32" s="437"/>
      <c r="H32" s="560"/>
      <c r="I32" s="561"/>
      <c r="J32" s="568">
        <f t="shared" si="0"/>
        <v>0</v>
      </c>
      <c r="K32" s="568">
        <f t="shared" si="1"/>
        <v>0</v>
      </c>
      <c r="L32" s="558"/>
      <c r="M32" s="428"/>
      <c r="N32" s="429"/>
      <c r="O32" s="430"/>
      <c r="P32" s="308"/>
      <c r="Q32" s="308"/>
      <c r="R32" s="308"/>
      <c r="S32" s="308"/>
    </row>
    <row r="33" spans="1:19" s="285" customFormat="1" ht="51.75" customHeight="1">
      <c r="A33" s="421">
        <v>44020015</v>
      </c>
      <c r="B33" s="516" t="s">
        <v>4746</v>
      </c>
      <c r="C33" s="352" t="s">
        <v>2199</v>
      </c>
      <c r="D33" s="350">
        <v>500</v>
      </c>
      <c r="E33" s="436"/>
      <c r="F33" s="573"/>
      <c r="G33" s="437"/>
      <c r="H33" s="560"/>
      <c r="I33" s="561"/>
      <c r="J33" s="568">
        <f t="shared" si="0"/>
        <v>0</v>
      </c>
      <c r="K33" s="568">
        <f t="shared" si="1"/>
        <v>0</v>
      </c>
      <c r="L33" s="558"/>
      <c r="M33" s="428"/>
      <c r="N33" s="429"/>
      <c r="O33" s="430"/>
      <c r="P33" s="308"/>
      <c r="Q33" s="308"/>
      <c r="R33" s="308"/>
      <c r="S33" s="308"/>
    </row>
    <row r="34" spans="1:19" s="285" customFormat="1" ht="55.5" customHeight="1">
      <c r="A34" s="421">
        <v>44020016</v>
      </c>
      <c r="B34" s="516" t="s">
        <v>4747</v>
      </c>
      <c r="C34" s="352" t="s">
        <v>2199</v>
      </c>
      <c r="D34" s="350">
        <v>700</v>
      </c>
      <c r="E34" s="436"/>
      <c r="F34" s="573"/>
      <c r="G34" s="437"/>
      <c r="H34" s="560"/>
      <c r="I34" s="561"/>
      <c r="J34" s="568">
        <f t="shared" si="0"/>
        <v>0</v>
      </c>
      <c r="K34" s="568">
        <f t="shared" si="1"/>
        <v>0</v>
      </c>
      <c r="L34" s="558"/>
      <c r="M34" s="428"/>
      <c r="N34" s="429"/>
      <c r="O34" s="430"/>
      <c r="P34" s="308"/>
      <c r="Q34" s="308"/>
      <c r="R34" s="308"/>
      <c r="S34" s="308"/>
    </row>
    <row r="35" spans="1:19" s="285" customFormat="1" ht="39.75" customHeight="1">
      <c r="A35" s="421">
        <v>44020017</v>
      </c>
      <c r="B35" s="516" t="s">
        <v>4748</v>
      </c>
      <c r="C35" s="352" t="s">
        <v>2199</v>
      </c>
      <c r="D35" s="350">
        <v>300</v>
      </c>
      <c r="E35" s="436"/>
      <c r="F35" s="573"/>
      <c r="G35" s="437"/>
      <c r="H35" s="560"/>
      <c r="I35" s="561"/>
      <c r="J35" s="568">
        <f t="shared" si="0"/>
        <v>0</v>
      </c>
      <c r="K35" s="568">
        <f t="shared" si="1"/>
        <v>0</v>
      </c>
      <c r="L35" s="558"/>
      <c r="M35" s="428"/>
      <c r="N35" s="429"/>
      <c r="O35" s="430"/>
      <c r="P35" s="308"/>
      <c r="Q35" s="308"/>
      <c r="R35" s="308"/>
      <c r="S35" s="308"/>
    </row>
    <row r="36" spans="1:19" s="285" customFormat="1" ht="36.75" customHeight="1">
      <c r="A36" s="421">
        <v>44020018</v>
      </c>
      <c r="B36" s="516" t="s">
        <v>4749</v>
      </c>
      <c r="C36" s="351" t="s">
        <v>2199</v>
      </c>
      <c r="D36" s="350">
        <v>500</v>
      </c>
      <c r="E36" s="436"/>
      <c r="F36" s="573"/>
      <c r="G36" s="437"/>
      <c r="H36" s="560"/>
      <c r="I36" s="561"/>
      <c r="J36" s="568">
        <f t="shared" si="0"/>
        <v>0</v>
      </c>
      <c r="K36" s="568">
        <f t="shared" si="1"/>
        <v>0</v>
      </c>
      <c r="L36" s="558"/>
      <c r="M36" s="428"/>
      <c r="N36" s="429"/>
      <c r="O36" s="430"/>
      <c r="P36" s="308"/>
      <c r="Q36" s="308"/>
      <c r="R36" s="308"/>
      <c r="S36" s="308"/>
    </row>
    <row r="37" spans="1:19" s="285" customFormat="1" ht="57" customHeight="1">
      <c r="A37" s="421">
        <v>44020019</v>
      </c>
      <c r="B37" s="323" t="s">
        <v>4750</v>
      </c>
      <c r="C37" s="351" t="s">
        <v>4742</v>
      </c>
      <c r="D37" s="350">
        <v>50</v>
      </c>
      <c r="E37" s="436"/>
      <c r="F37" s="573"/>
      <c r="G37" s="437"/>
      <c r="H37" s="560"/>
      <c r="I37" s="561"/>
      <c r="J37" s="568">
        <f t="shared" si="0"/>
        <v>0</v>
      </c>
      <c r="K37" s="568">
        <f t="shared" si="1"/>
        <v>0</v>
      </c>
      <c r="L37" s="558"/>
      <c r="M37" s="428"/>
      <c r="N37" s="429"/>
      <c r="O37" s="430"/>
      <c r="P37" s="308"/>
      <c r="Q37" s="308"/>
      <c r="R37" s="308"/>
      <c r="S37" s="308"/>
    </row>
    <row r="38" spans="1:19" s="285" customFormat="1" ht="54" customHeight="1">
      <c r="A38" s="421">
        <v>44020020</v>
      </c>
      <c r="B38" s="517" t="s">
        <v>4751</v>
      </c>
      <c r="C38" s="351" t="s">
        <v>2199</v>
      </c>
      <c r="D38" s="350">
        <v>18550</v>
      </c>
      <c r="E38" s="436"/>
      <c r="F38" s="573"/>
      <c r="G38" s="437"/>
      <c r="H38" s="560"/>
      <c r="I38" s="561"/>
      <c r="J38" s="568">
        <f t="shared" si="0"/>
        <v>0</v>
      </c>
      <c r="K38" s="568">
        <f t="shared" si="1"/>
        <v>0</v>
      </c>
      <c r="L38" s="558"/>
      <c r="M38" s="428"/>
      <c r="N38" s="429"/>
      <c r="O38" s="430"/>
      <c r="P38" s="308"/>
      <c r="Q38" s="308"/>
      <c r="R38" s="308"/>
      <c r="S38" s="308"/>
    </row>
    <row r="39" spans="1:19" s="285" customFormat="1" ht="54" customHeight="1">
      <c r="A39" s="421">
        <v>44020021</v>
      </c>
      <c r="B39" s="323" t="s">
        <v>4752</v>
      </c>
      <c r="C39" s="351" t="s">
        <v>2199</v>
      </c>
      <c r="D39" s="350">
        <v>23700</v>
      </c>
      <c r="E39" s="436"/>
      <c r="F39" s="573"/>
      <c r="G39" s="437"/>
      <c r="H39" s="560"/>
      <c r="I39" s="561"/>
      <c r="J39" s="568">
        <f t="shared" si="0"/>
        <v>0</v>
      </c>
      <c r="K39" s="568">
        <f t="shared" si="1"/>
        <v>0</v>
      </c>
      <c r="L39" s="558"/>
      <c r="M39" s="428"/>
      <c r="N39" s="429"/>
      <c r="O39" s="430"/>
      <c r="P39" s="308"/>
      <c r="Q39" s="308"/>
      <c r="R39" s="308"/>
      <c r="S39" s="308"/>
    </row>
    <row r="40" spans="1:15" s="412" customFormat="1" ht="51">
      <c r="A40" s="421">
        <v>44020022</v>
      </c>
      <c r="B40" s="516" t="s">
        <v>4753</v>
      </c>
      <c r="C40" s="352" t="s">
        <v>2199</v>
      </c>
      <c r="D40" s="350">
        <v>22500</v>
      </c>
      <c r="E40" s="439"/>
      <c r="F40" s="574"/>
      <c r="G40" s="440"/>
      <c r="H40" s="575"/>
      <c r="I40" s="576"/>
      <c r="J40" s="568">
        <f t="shared" si="0"/>
        <v>0</v>
      </c>
      <c r="K40" s="568">
        <f t="shared" si="1"/>
        <v>0</v>
      </c>
      <c r="L40" s="558"/>
      <c r="M40" s="428"/>
      <c r="N40" s="429"/>
      <c r="O40" s="430"/>
    </row>
    <row r="41" spans="1:15" s="356" customFormat="1" ht="64.5" customHeight="1">
      <c r="A41" s="421">
        <v>44020023</v>
      </c>
      <c r="B41" s="518" t="s">
        <v>4754</v>
      </c>
      <c r="C41" s="434" t="s">
        <v>2199</v>
      </c>
      <c r="D41" s="377">
        <v>173</v>
      </c>
      <c r="E41" s="441"/>
      <c r="F41" s="577"/>
      <c r="G41" s="437"/>
      <c r="H41" s="578"/>
      <c r="I41" s="561"/>
      <c r="J41" s="568">
        <f t="shared" si="0"/>
        <v>0</v>
      </c>
      <c r="K41" s="568">
        <f t="shared" si="1"/>
        <v>0</v>
      </c>
      <c r="L41" s="558"/>
      <c r="M41" s="428"/>
      <c r="N41" s="429"/>
      <c r="O41" s="430"/>
    </row>
    <row r="42" spans="1:15" s="356" customFormat="1" ht="45" customHeight="1">
      <c r="A42" s="421">
        <v>44020024</v>
      </c>
      <c r="B42" s="518" t="s">
        <v>4755</v>
      </c>
      <c r="C42" s="434" t="s">
        <v>2199</v>
      </c>
      <c r="D42" s="377">
        <v>40</v>
      </c>
      <c r="E42" s="441"/>
      <c r="F42" s="577"/>
      <c r="G42" s="437"/>
      <c r="H42" s="578"/>
      <c r="I42" s="561"/>
      <c r="J42" s="568">
        <f t="shared" si="0"/>
        <v>0</v>
      </c>
      <c r="K42" s="568">
        <f t="shared" si="1"/>
        <v>0</v>
      </c>
      <c r="L42" s="558"/>
      <c r="M42" s="428"/>
      <c r="N42" s="429"/>
      <c r="O42" s="430"/>
    </row>
    <row r="43" spans="1:15" s="356" customFormat="1" ht="50.25" customHeight="1">
      <c r="A43" s="421">
        <v>44020025</v>
      </c>
      <c r="B43" s="518" t="s">
        <v>4756</v>
      </c>
      <c r="C43" s="434" t="s">
        <v>2199</v>
      </c>
      <c r="D43" s="377">
        <v>1210</v>
      </c>
      <c r="E43" s="441"/>
      <c r="F43" s="577"/>
      <c r="G43" s="437"/>
      <c r="H43" s="578"/>
      <c r="I43" s="561"/>
      <c r="J43" s="568">
        <f t="shared" si="0"/>
        <v>0</v>
      </c>
      <c r="K43" s="568">
        <f t="shared" si="1"/>
        <v>0</v>
      </c>
      <c r="L43" s="558"/>
      <c r="M43" s="428"/>
      <c r="N43" s="429"/>
      <c r="O43" s="430"/>
    </row>
    <row r="44" spans="1:15" s="356" customFormat="1" ht="49.5" customHeight="1">
      <c r="A44" s="421">
        <v>44020026</v>
      </c>
      <c r="B44" s="518" t="s">
        <v>4757</v>
      </c>
      <c r="C44" s="434" t="s">
        <v>2199</v>
      </c>
      <c r="D44" s="377">
        <v>1550</v>
      </c>
      <c r="E44" s="441"/>
      <c r="F44" s="577"/>
      <c r="G44" s="437"/>
      <c r="H44" s="578"/>
      <c r="I44" s="561"/>
      <c r="J44" s="568">
        <f t="shared" si="0"/>
        <v>0</v>
      </c>
      <c r="K44" s="568">
        <f t="shared" si="1"/>
        <v>0</v>
      </c>
      <c r="L44" s="558"/>
      <c r="M44" s="428"/>
      <c r="N44" s="429"/>
      <c r="O44" s="430"/>
    </row>
    <row r="45" spans="1:15" s="356" customFormat="1" ht="42.75" customHeight="1">
      <c r="A45" s="421">
        <v>44020027</v>
      </c>
      <c r="B45" s="518" t="s">
        <v>4758</v>
      </c>
      <c r="C45" s="434" t="s">
        <v>2199</v>
      </c>
      <c r="D45" s="377">
        <v>500</v>
      </c>
      <c r="E45" s="441"/>
      <c r="F45" s="577"/>
      <c r="G45" s="437"/>
      <c r="H45" s="578"/>
      <c r="I45" s="561"/>
      <c r="J45" s="568">
        <f t="shared" si="0"/>
        <v>0</v>
      </c>
      <c r="K45" s="568">
        <f t="shared" si="1"/>
        <v>0</v>
      </c>
      <c r="L45" s="558"/>
      <c r="M45" s="428"/>
      <c r="N45" s="429"/>
      <c r="O45" s="430"/>
    </row>
    <row r="46" spans="1:15" s="356" customFormat="1" ht="51.75" customHeight="1">
      <c r="A46" s="421">
        <v>44020028</v>
      </c>
      <c r="B46" s="518" t="s">
        <v>4759</v>
      </c>
      <c r="C46" s="434" t="s">
        <v>2199</v>
      </c>
      <c r="D46" s="377">
        <v>660</v>
      </c>
      <c r="E46" s="441"/>
      <c r="F46" s="577"/>
      <c r="G46" s="437"/>
      <c r="H46" s="578"/>
      <c r="I46" s="561"/>
      <c r="J46" s="568">
        <f t="shared" si="0"/>
        <v>0</v>
      </c>
      <c r="K46" s="568">
        <f t="shared" si="1"/>
        <v>0</v>
      </c>
      <c r="L46" s="558"/>
      <c r="M46" s="428"/>
      <c r="N46" s="429"/>
      <c r="O46" s="430"/>
    </row>
    <row r="47" spans="1:15" s="356" customFormat="1" ht="83.25" customHeight="1">
      <c r="A47" s="421">
        <v>44020029</v>
      </c>
      <c r="B47" s="518" t="s">
        <v>4760</v>
      </c>
      <c r="C47" s="434" t="s">
        <v>2199</v>
      </c>
      <c r="D47" s="377">
        <v>1</v>
      </c>
      <c r="E47" s="441"/>
      <c r="F47" s="577"/>
      <c r="G47" s="437"/>
      <c r="H47" s="578"/>
      <c r="I47" s="561"/>
      <c r="J47" s="568">
        <f t="shared" si="0"/>
        <v>0</v>
      </c>
      <c r="K47" s="568">
        <f t="shared" si="1"/>
        <v>0</v>
      </c>
      <c r="L47" s="558"/>
      <c r="M47" s="428"/>
      <c r="N47" s="429"/>
      <c r="O47" s="430"/>
    </row>
    <row r="48" spans="1:15" s="356" customFormat="1" ht="48" customHeight="1">
      <c r="A48" s="421">
        <v>44020030</v>
      </c>
      <c r="B48" s="518" t="s">
        <v>4761</v>
      </c>
      <c r="C48" s="434" t="s">
        <v>2199</v>
      </c>
      <c r="D48" s="377">
        <v>200</v>
      </c>
      <c r="E48" s="441"/>
      <c r="F48" s="577"/>
      <c r="G48" s="437"/>
      <c r="H48" s="578"/>
      <c r="I48" s="561"/>
      <c r="J48" s="568">
        <f t="shared" si="0"/>
        <v>0</v>
      </c>
      <c r="K48" s="568">
        <f t="shared" si="1"/>
        <v>0</v>
      </c>
      <c r="L48" s="558"/>
      <c r="M48" s="428"/>
      <c r="N48" s="429"/>
      <c r="O48" s="430"/>
    </row>
    <row r="49" spans="1:15" s="358" customFormat="1" ht="64.5" customHeight="1">
      <c r="A49" s="421">
        <v>44020031</v>
      </c>
      <c r="B49" s="518" t="s">
        <v>4762</v>
      </c>
      <c r="C49" s="357" t="s">
        <v>2199</v>
      </c>
      <c r="D49" s="420">
        <v>8</v>
      </c>
      <c r="E49" s="436"/>
      <c r="F49" s="573"/>
      <c r="G49" s="437"/>
      <c r="H49" s="560"/>
      <c r="I49" s="561"/>
      <c r="J49" s="568">
        <f t="shared" si="0"/>
        <v>0</v>
      </c>
      <c r="K49" s="568">
        <f t="shared" si="1"/>
        <v>0</v>
      </c>
      <c r="L49" s="558"/>
      <c r="M49" s="428"/>
      <c r="N49" s="429"/>
      <c r="O49" s="430"/>
    </row>
    <row r="50" spans="1:15" s="358" customFormat="1" ht="72" customHeight="1">
      <c r="A50" s="421">
        <v>44020032</v>
      </c>
      <c r="B50" s="518" t="s">
        <v>4763</v>
      </c>
      <c r="C50" s="357" t="s">
        <v>2199</v>
      </c>
      <c r="D50" s="420">
        <v>418</v>
      </c>
      <c r="E50" s="436"/>
      <c r="F50" s="573"/>
      <c r="G50" s="437"/>
      <c r="H50" s="560"/>
      <c r="I50" s="561"/>
      <c r="J50" s="568">
        <f t="shared" si="0"/>
        <v>0</v>
      </c>
      <c r="K50" s="568">
        <f t="shared" si="1"/>
        <v>0</v>
      </c>
      <c r="L50" s="558"/>
      <c r="M50" s="428"/>
      <c r="N50" s="429"/>
      <c r="O50" s="430"/>
    </row>
    <row r="51" spans="1:15" s="358" customFormat="1" ht="72" customHeight="1">
      <c r="A51" s="421">
        <v>44020033</v>
      </c>
      <c r="B51" s="495" t="s">
        <v>4764</v>
      </c>
      <c r="C51" s="512" t="s">
        <v>2199</v>
      </c>
      <c r="D51" s="512">
        <v>77</v>
      </c>
      <c r="E51" s="436"/>
      <c r="F51" s="573"/>
      <c r="G51" s="437"/>
      <c r="H51" s="560"/>
      <c r="I51" s="561"/>
      <c r="J51" s="568">
        <f t="shared" si="0"/>
        <v>0</v>
      </c>
      <c r="K51" s="568">
        <f t="shared" si="1"/>
        <v>0</v>
      </c>
      <c r="L51" s="558"/>
      <c r="M51" s="428"/>
      <c r="N51" s="429"/>
      <c r="O51" s="430"/>
    </row>
    <row r="52" spans="1:15" s="358" customFormat="1" ht="44.25" customHeight="1">
      <c r="A52" s="421">
        <v>44020034</v>
      </c>
      <c r="B52" s="495" t="s">
        <v>4765</v>
      </c>
      <c r="C52" s="512" t="s">
        <v>2199</v>
      </c>
      <c r="D52" s="512">
        <v>61</v>
      </c>
      <c r="E52" s="436"/>
      <c r="F52" s="573"/>
      <c r="G52" s="437"/>
      <c r="H52" s="560"/>
      <c r="I52" s="561"/>
      <c r="J52" s="568">
        <f t="shared" si="0"/>
        <v>0</v>
      </c>
      <c r="K52" s="568">
        <f t="shared" si="1"/>
        <v>0</v>
      </c>
      <c r="L52" s="558"/>
      <c r="M52" s="428"/>
      <c r="N52" s="429"/>
      <c r="O52" s="430"/>
    </row>
    <row r="53" spans="1:15" s="358" customFormat="1" ht="32.25" customHeight="1">
      <c r="A53" s="421">
        <v>44020035</v>
      </c>
      <c r="B53" s="495" t="s">
        <v>4735</v>
      </c>
      <c r="C53" s="512" t="s">
        <v>2199</v>
      </c>
      <c r="D53" s="512">
        <v>14</v>
      </c>
      <c r="E53" s="436"/>
      <c r="F53" s="573"/>
      <c r="G53" s="437"/>
      <c r="H53" s="560"/>
      <c r="I53" s="561"/>
      <c r="J53" s="568">
        <f t="shared" si="0"/>
        <v>0</v>
      </c>
      <c r="K53" s="568">
        <f t="shared" si="1"/>
        <v>0</v>
      </c>
      <c r="L53" s="558"/>
      <c r="M53" s="428"/>
      <c r="N53" s="429"/>
      <c r="O53" s="430"/>
    </row>
    <row r="54" spans="1:15" s="358" customFormat="1" ht="41.25" customHeight="1">
      <c r="A54" s="421">
        <v>44020036</v>
      </c>
      <c r="B54" s="495" t="s">
        <v>4766</v>
      </c>
      <c r="C54" s="512" t="s">
        <v>2199</v>
      </c>
      <c r="D54" s="512">
        <v>1</v>
      </c>
      <c r="E54" s="436"/>
      <c r="F54" s="573"/>
      <c r="G54" s="437"/>
      <c r="H54" s="560"/>
      <c r="I54" s="561"/>
      <c r="J54" s="568">
        <f t="shared" si="0"/>
        <v>0</v>
      </c>
      <c r="K54" s="568">
        <f t="shared" si="1"/>
        <v>0</v>
      </c>
      <c r="L54" s="558"/>
      <c r="M54" s="428"/>
      <c r="N54" s="429"/>
      <c r="O54" s="430"/>
    </row>
    <row r="55" spans="1:15" s="358" customFormat="1" ht="46.5" customHeight="1">
      <c r="A55" s="421">
        <v>44020037</v>
      </c>
      <c r="B55" s="495" t="s">
        <v>4767</v>
      </c>
      <c r="C55" s="512" t="s">
        <v>2199</v>
      </c>
      <c r="D55" s="512">
        <v>1</v>
      </c>
      <c r="E55" s="436"/>
      <c r="F55" s="573"/>
      <c r="G55" s="437"/>
      <c r="H55" s="560"/>
      <c r="I55" s="561"/>
      <c r="J55" s="568">
        <f t="shared" si="0"/>
        <v>0</v>
      </c>
      <c r="K55" s="568">
        <f t="shared" si="1"/>
        <v>0</v>
      </c>
      <c r="L55" s="558"/>
      <c r="M55" s="428"/>
      <c r="N55" s="429"/>
      <c r="O55" s="430"/>
    </row>
    <row r="56" spans="1:15" s="358" customFormat="1" ht="72" customHeight="1">
      <c r="A56" s="421">
        <v>44020038</v>
      </c>
      <c r="B56" s="495" t="s">
        <v>4768</v>
      </c>
      <c r="C56" s="512" t="s">
        <v>2199</v>
      </c>
      <c r="D56" s="512">
        <v>7</v>
      </c>
      <c r="E56" s="436"/>
      <c r="F56" s="573"/>
      <c r="G56" s="437"/>
      <c r="H56" s="560"/>
      <c r="I56" s="561"/>
      <c r="J56" s="568">
        <f t="shared" si="0"/>
        <v>0</v>
      </c>
      <c r="K56" s="568">
        <f t="shared" si="1"/>
        <v>0</v>
      </c>
      <c r="L56" s="558"/>
      <c r="M56" s="428"/>
      <c r="N56" s="429"/>
      <c r="O56" s="430"/>
    </row>
    <row r="57" spans="1:15" s="358" customFormat="1" ht="63.75">
      <c r="A57" s="453">
        <v>44020039</v>
      </c>
      <c r="B57" s="495" t="s">
        <v>4769</v>
      </c>
      <c r="C57" s="512" t="s">
        <v>2199</v>
      </c>
      <c r="D57" s="512">
        <v>48</v>
      </c>
      <c r="E57" s="436"/>
      <c r="F57" s="573"/>
      <c r="G57" s="437"/>
      <c r="H57" s="560"/>
      <c r="I57" s="561"/>
      <c r="J57" s="568">
        <f t="shared" si="0"/>
        <v>0</v>
      </c>
      <c r="K57" s="568">
        <f t="shared" si="1"/>
        <v>0</v>
      </c>
      <c r="L57" s="558"/>
      <c r="M57" s="428"/>
      <c r="N57" s="429"/>
      <c r="O57" s="430"/>
    </row>
    <row r="58" spans="1:15" s="358" customFormat="1" ht="63.75">
      <c r="A58" s="421">
        <v>44020040</v>
      </c>
      <c r="B58" s="495" t="s">
        <v>4770</v>
      </c>
      <c r="C58" s="512" t="s">
        <v>2199</v>
      </c>
      <c r="D58" s="512">
        <v>636</v>
      </c>
      <c r="E58" s="436"/>
      <c r="F58" s="573"/>
      <c r="G58" s="437"/>
      <c r="H58" s="560"/>
      <c r="I58" s="561"/>
      <c r="J58" s="568">
        <f t="shared" si="0"/>
        <v>0</v>
      </c>
      <c r="K58" s="568">
        <f t="shared" si="1"/>
        <v>0</v>
      </c>
      <c r="L58" s="558"/>
      <c r="M58" s="428"/>
      <c r="N58" s="429"/>
      <c r="O58" s="430"/>
    </row>
    <row r="59" spans="1:15" s="358" customFormat="1" ht="63.75">
      <c r="A59" s="421">
        <v>44020041</v>
      </c>
      <c r="B59" s="495" t="s">
        <v>4771</v>
      </c>
      <c r="C59" s="512" t="s">
        <v>2199</v>
      </c>
      <c r="D59" s="512">
        <v>36</v>
      </c>
      <c r="E59" s="436"/>
      <c r="F59" s="573"/>
      <c r="G59" s="437"/>
      <c r="H59" s="560"/>
      <c r="I59" s="561"/>
      <c r="J59" s="568">
        <f t="shared" si="0"/>
        <v>0</v>
      </c>
      <c r="K59" s="568">
        <f t="shared" si="1"/>
        <v>0</v>
      </c>
      <c r="L59" s="558"/>
      <c r="M59" s="428"/>
      <c r="N59" s="429"/>
      <c r="O59" s="430"/>
    </row>
    <row r="60" spans="1:15" s="358" customFormat="1" ht="38.25">
      <c r="A60" s="421">
        <v>44020042</v>
      </c>
      <c r="B60" s="495" t="s">
        <v>4772</v>
      </c>
      <c r="C60" s="512" t="s">
        <v>2199</v>
      </c>
      <c r="D60" s="512">
        <v>1750</v>
      </c>
      <c r="E60" s="436"/>
      <c r="F60" s="573"/>
      <c r="G60" s="437"/>
      <c r="H60" s="560"/>
      <c r="I60" s="561"/>
      <c r="J60" s="568">
        <f t="shared" si="0"/>
        <v>0</v>
      </c>
      <c r="K60" s="568">
        <f t="shared" si="1"/>
        <v>0</v>
      </c>
      <c r="L60" s="558"/>
      <c r="M60" s="428"/>
      <c r="N60" s="429"/>
      <c r="O60" s="430"/>
    </row>
    <row r="61" spans="1:15" s="358" customFormat="1" ht="76.5">
      <c r="A61" s="421">
        <v>44020043</v>
      </c>
      <c r="B61" s="495" t="s">
        <v>4773</v>
      </c>
      <c r="C61" s="512" t="s">
        <v>2199</v>
      </c>
      <c r="D61" s="512">
        <v>700</v>
      </c>
      <c r="E61" s="436"/>
      <c r="F61" s="573"/>
      <c r="G61" s="437"/>
      <c r="H61" s="560"/>
      <c r="I61" s="561"/>
      <c r="J61" s="568">
        <f t="shared" si="0"/>
        <v>0</v>
      </c>
      <c r="K61" s="568">
        <f t="shared" si="1"/>
        <v>0</v>
      </c>
      <c r="L61" s="558"/>
      <c r="M61" s="428"/>
      <c r="N61" s="429"/>
      <c r="O61" s="430"/>
    </row>
    <row r="62" spans="1:15" s="358" customFormat="1" ht="76.5">
      <c r="A62" s="421">
        <v>44020044</v>
      </c>
      <c r="B62" s="495" t="s">
        <v>4774</v>
      </c>
      <c r="C62" s="512" t="s">
        <v>2199</v>
      </c>
      <c r="D62" s="512">
        <v>338</v>
      </c>
      <c r="E62" s="436"/>
      <c r="F62" s="573"/>
      <c r="G62" s="437"/>
      <c r="H62" s="560"/>
      <c r="I62" s="561"/>
      <c r="J62" s="568">
        <f t="shared" si="0"/>
        <v>0</v>
      </c>
      <c r="K62" s="568">
        <f t="shared" si="1"/>
        <v>0</v>
      </c>
      <c r="L62" s="558"/>
      <c r="M62" s="428"/>
      <c r="N62" s="429"/>
      <c r="O62" s="430"/>
    </row>
    <row r="63" spans="1:15" s="358" customFormat="1" ht="81.75" customHeight="1">
      <c r="A63" s="421">
        <v>44020045</v>
      </c>
      <c r="B63" s="495" t="s">
        <v>4775</v>
      </c>
      <c r="C63" s="512" t="s">
        <v>2199</v>
      </c>
      <c r="D63" s="512">
        <v>75</v>
      </c>
      <c r="E63" s="436"/>
      <c r="F63" s="573"/>
      <c r="G63" s="437"/>
      <c r="H63" s="560"/>
      <c r="I63" s="561"/>
      <c r="J63" s="568">
        <f t="shared" si="0"/>
        <v>0</v>
      </c>
      <c r="K63" s="568">
        <f t="shared" si="1"/>
        <v>0</v>
      </c>
      <c r="L63" s="558"/>
      <c r="M63" s="428"/>
      <c r="N63" s="429"/>
      <c r="O63" s="430"/>
    </row>
    <row r="64" spans="1:15" s="358" customFormat="1" ht="81.75" customHeight="1">
      <c r="A64" s="421">
        <v>44020046</v>
      </c>
      <c r="B64" s="495" t="s">
        <v>4776</v>
      </c>
      <c r="C64" s="512" t="s">
        <v>2199</v>
      </c>
      <c r="D64" s="512">
        <v>25</v>
      </c>
      <c r="E64" s="436"/>
      <c r="F64" s="573"/>
      <c r="G64" s="437"/>
      <c r="H64" s="560"/>
      <c r="I64" s="561"/>
      <c r="J64" s="568">
        <f t="shared" si="0"/>
        <v>0</v>
      </c>
      <c r="K64" s="568">
        <f t="shared" si="1"/>
        <v>0</v>
      </c>
      <c r="L64" s="558"/>
      <c r="M64" s="428"/>
      <c r="N64" s="429"/>
      <c r="O64" s="430"/>
    </row>
    <row r="65" spans="1:15" s="358" customFormat="1" ht="81.75" customHeight="1">
      <c r="A65" s="421">
        <v>44020047</v>
      </c>
      <c r="B65" s="495" t="s">
        <v>4777</v>
      </c>
      <c r="C65" s="512" t="s">
        <v>2199</v>
      </c>
      <c r="D65" s="512">
        <v>250</v>
      </c>
      <c r="E65" s="436"/>
      <c r="F65" s="573"/>
      <c r="G65" s="437"/>
      <c r="H65" s="560"/>
      <c r="I65" s="561"/>
      <c r="J65" s="568">
        <f t="shared" si="0"/>
        <v>0</v>
      </c>
      <c r="K65" s="568">
        <f t="shared" si="1"/>
        <v>0</v>
      </c>
      <c r="L65" s="558"/>
      <c r="M65" s="428"/>
      <c r="N65" s="429"/>
      <c r="O65" s="430"/>
    </row>
    <row r="66" spans="1:15" s="358" customFormat="1" ht="81.75" customHeight="1">
      <c r="A66" s="421">
        <v>44020048</v>
      </c>
      <c r="B66" s="495" t="s">
        <v>4778</v>
      </c>
      <c r="C66" s="512" t="s">
        <v>2199</v>
      </c>
      <c r="D66" s="512">
        <v>25</v>
      </c>
      <c r="E66" s="436"/>
      <c r="F66" s="573"/>
      <c r="G66" s="437"/>
      <c r="H66" s="560"/>
      <c r="I66" s="561"/>
      <c r="J66" s="568">
        <f t="shared" si="0"/>
        <v>0</v>
      </c>
      <c r="K66" s="568">
        <f t="shared" si="1"/>
        <v>0</v>
      </c>
      <c r="L66" s="558"/>
      <c r="M66" s="428"/>
      <c r="N66" s="429"/>
      <c r="O66" s="430"/>
    </row>
    <row r="67" spans="1:15" s="358" customFormat="1" ht="81.75" customHeight="1">
      <c r="A67" s="421">
        <v>44020049</v>
      </c>
      <c r="B67" s="495" t="s">
        <v>4779</v>
      </c>
      <c r="C67" s="512"/>
      <c r="D67" s="512">
        <v>10</v>
      </c>
      <c r="E67" s="436"/>
      <c r="F67" s="573"/>
      <c r="G67" s="437"/>
      <c r="H67" s="560"/>
      <c r="I67" s="561"/>
      <c r="J67" s="568">
        <f t="shared" si="0"/>
        <v>0</v>
      </c>
      <c r="K67" s="568">
        <f t="shared" si="1"/>
        <v>0</v>
      </c>
      <c r="L67" s="558"/>
      <c r="M67" s="428"/>
      <c r="N67" s="429"/>
      <c r="O67" s="430"/>
    </row>
    <row r="68" spans="1:15" s="358" customFormat="1" ht="20.25" customHeight="1">
      <c r="A68" s="421">
        <v>44020050</v>
      </c>
      <c r="B68" s="495" t="s">
        <v>4780</v>
      </c>
      <c r="C68" s="512" t="s">
        <v>2199</v>
      </c>
      <c r="D68" s="512">
        <v>20</v>
      </c>
      <c r="E68" s="436"/>
      <c r="F68" s="573"/>
      <c r="G68" s="437"/>
      <c r="H68" s="560"/>
      <c r="I68" s="561"/>
      <c r="J68" s="568">
        <f t="shared" si="0"/>
        <v>0</v>
      </c>
      <c r="K68" s="568">
        <f t="shared" si="1"/>
        <v>0</v>
      </c>
      <c r="L68" s="558"/>
      <c r="M68" s="428"/>
      <c r="N68" s="429"/>
      <c r="O68" s="430"/>
    </row>
    <row r="69" spans="1:15" s="358" customFormat="1" ht="56.25" customHeight="1">
      <c r="A69" s="421">
        <v>44020051</v>
      </c>
      <c r="B69" s="495" t="s">
        <v>4781</v>
      </c>
      <c r="C69" s="512" t="s">
        <v>2199</v>
      </c>
      <c r="D69" s="512">
        <v>1</v>
      </c>
      <c r="E69" s="436"/>
      <c r="F69" s="573"/>
      <c r="G69" s="437"/>
      <c r="H69" s="560"/>
      <c r="I69" s="561"/>
      <c r="J69" s="568">
        <f t="shared" si="0"/>
        <v>0</v>
      </c>
      <c r="K69" s="568">
        <f t="shared" si="1"/>
        <v>0</v>
      </c>
      <c r="L69" s="558"/>
      <c r="M69" s="428"/>
      <c r="N69" s="429"/>
      <c r="O69" s="430"/>
    </row>
    <row r="70" spans="1:15" s="358" customFormat="1" ht="63.75" customHeight="1">
      <c r="A70" s="421">
        <v>44020052</v>
      </c>
      <c r="B70" s="495" t="s">
        <v>4782</v>
      </c>
      <c r="C70" s="512" t="s">
        <v>2199</v>
      </c>
      <c r="D70" s="512">
        <v>2</v>
      </c>
      <c r="E70" s="436"/>
      <c r="F70" s="573"/>
      <c r="G70" s="437"/>
      <c r="H70" s="560"/>
      <c r="I70" s="561"/>
      <c r="J70" s="568">
        <f t="shared" si="0"/>
        <v>0</v>
      </c>
      <c r="K70" s="568">
        <f t="shared" si="1"/>
        <v>0</v>
      </c>
      <c r="L70" s="558"/>
      <c r="M70" s="428"/>
      <c r="N70" s="429"/>
      <c r="O70" s="430"/>
    </row>
    <row r="71" spans="1:15" s="358" customFormat="1" ht="57" customHeight="1">
      <c r="A71" s="421">
        <v>44020053</v>
      </c>
      <c r="B71" s="495" t="s">
        <v>4783</v>
      </c>
      <c r="C71" s="512" t="s">
        <v>2199</v>
      </c>
      <c r="D71" s="512">
        <v>4</v>
      </c>
      <c r="E71" s="436"/>
      <c r="F71" s="573"/>
      <c r="G71" s="437"/>
      <c r="H71" s="560"/>
      <c r="I71" s="561"/>
      <c r="J71" s="568">
        <f t="shared" si="0"/>
        <v>0</v>
      </c>
      <c r="K71" s="568">
        <f t="shared" si="1"/>
        <v>0</v>
      </c>
      <c r="L71" s="558"/>
      <c r="M71" s="428"/>
      <c r="N71" s="429"/>
      <c r="O71" s="430"/>
    </row>
    <row r="72" spans="1:15" s="358" customFormat="1" ht="51">
      <c r="A72" s="421">
        <v>44020054</v>
      </c>
      <c r="B72" s="495" t="s">
        <v>4784</v>
      </c>
      <c r="C72" s="512" t="s">
        <v>2199</v>
      </c>
      <c r="D72" s="512">
        <v>10</v>
      </c>
      <c r="E72" s="436"/>
      <c r="F72" s="573"/>
      <c r="G72" s="437"/>
      <c r="H72" s="560"/>
      <c r="I72" s="561"/>
      <c r="J72" s="568">
        <f t="shared" si="0"/>
        <v>0</v>
      </c>
      <c r="K72" s="568">
        <f t="shared" si="1"/>
        <v>0</v>
      </c>
      <c r="L72" s="558"/>
      <c r="M72" s="428"/>
      <c r="N72" s="429"/>
      <c r="O72" s="430"/>
    </row>
    <row r="73" spans="1:15" s="358" customFormat="1" ht="51">
      <c r="A73" s="421">
        <v>44020055</v>
      </c>
      <c r="B73" s="495" t="s">
        <v>4785</v>
      </c>
      <c r="C73" s="512" t="s">
        <v>2199</v>
      </c>
      <c r="D73" s="512">
        <v>15</v>
      </c>
      <c r="E73" s="436"/>
      <c r="F73" s="573"/>
      <c r="G73" s="437"/>
      <c r="H73" s="560"/>
      <c r="I73" s="561"/>
      <c r="J73" s="568">
        <f t="shared" si="0"/>
        <v>0</v>
      </c>
      <c r="K73" s="568">
        <f t="shared" si="1"/>
        <v>0</v>
      </c>
      <c r="L73" s="558"/>
      <c r="M73" s="428"/>
      <c r="N73" s="429"/>
      <c r="O73" s="430"/>
    </row>
    <row r="74" spans="1:15" s="550" customFormat="1" ht="63.75">
      <c r="A74" s="549">
        <v>44020056</v>
      </c>
      <c r="B74" s="551" t="s">
        <v>4786</v>
      </c>
      <c r="C74" s="552" t="s">
        <v>2199</v>
      </c>
      <c r="D74" s="552">
        <v>2</v>
      </c>
      <c r="E74" s="436"/>
      <c r="F74" s="573"/>
      <c r="G74" s="437"/>
      <c r="H74" s="560"/>
      <c r="I74" s="561"/>
      <c r="J74" s="568"/>
      <c r="K74" s="568"/>
      <c r="L74" s="558"/>
      <c r="M74" s="428"/>
      <c r="N74" s="429"/>
      <c r="O74" s="430"/>
    </row>
    <row r="75" spans="1:15" s="358" customFormat="1" ht="89.25">
      <c r="A75" s="421">
        <v>44020057</v>
      </c>
      <c r="B75" s="495" t="s">
        <v>4787</v>
      </c>
      <c r="C75" s="512" t="s">
        <v>2199</v>
      </c>
      <c r="D75" s="512">
        <v>10</v>
      </c>
      <c r="E75" s="436"/>
      <c r="F75" s="573"/>
      <c r="G75" s="437"/>
      <c r="H75" s="560"/>
      <c r="I75" s="561"/>
      <c r="J75" s="568">
        <f t="shared" si="0"/>
        <v>0</v>
      </c>
      <c r="K75" s="568">
        <f t="shared" si="1"/>
        <v>0</v>
      </c>
      <c r="L75" s="558"/>
      <c r="M75" s="428"/>
      <c r="N75" s="429"/>
      <c r="O75" s="430"/>
    </row>
    <row r="76" spans="1:15" s="358" customFormat="1" ht="38.25">
      <c r="A76" s="421">
        <v>44020058</v>
      </c>
      <c r="B76" s="495" t="s">
        <v>4788</v>
      </c>
      <c r="C76" s="512" t="s">
        <v>2199</v>
      </c>
      <c r="D76" s="512">
        <v>1</v>
      </c>
      <c r="E76" s="436"/>
      <c r="F76" s="573"/>
      <c r="G76" s="437"/>
      <c r="H76" s="560"/>
      <c r="I76" s="561"/>
      <c r="J76" s="568">
        <f t="shared" si="0"/>
        <v>0</v>
      </c>
      <c r="K76" s="568">
        <f t="shared" si="1"/>
        <v>0</v>
      </c>
      <c r="L76" s="558"/>
      <c r="M76" s="428"/>
      <c r="N76" s="429"/>
      <c r="O76" s="430"/>
    </row>
    <row r="77" spans="1:11" s="358" customFormat="1" ht="26.25" customHeight="1" thickBot="1">
      <c r="A77" s="354"/>
      <c r="B77" s="363" t="s">
        <v>591</v>
      </c>
      <c r="C77" s="364"/>
      <c r="D77" s="378"/>
      <c r="J77" s="632">
        <f>SUM(J19:J76)</f>
        <v>0</v>
      </c>
      <c r="K77" s="632">
        <f>SUM(K19:K76)</f>
        <v>0</v>
      </c>
    </row>
    <row r="78" s="358" customFormat="1" ht="12.75">
      <c r="A78" s="359"/>
    </row>
    <row r="79" spans="1:3" s="361" customFormat="1" ht="12.75">
      <c r="A79" s="360"/>
      <c r="C79" s="362"/>
    </row>
    <row r="80" ht="12.75">
      <c r="D80" s="1" t="s">
        <v>4465</v>
      </c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</sheetData>
  <sheetProtection formatCells="0" formatColumns="0" formatRows="0"/>
  <mergeCells count="5">
    <mergeCell ref="A5:D5"/>
    <mergeCell ref="A6:D6"/>
    <mergeCell ref="A7:D7"/>
    <mergeCell ref="A17:D17"/>
    <mergeCell ref="E17:O17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O46"/>
  <sheetViews>
    <sheetView zoomScalePageLayoutView="0" workbookViewId="0" topLeftCell="A1">
      <selection activeCell="E17" sqref="E17:O19"/>
    </sheetView>
  </sheetViews>
  <sheetFormatPr defaultColWidth="9.00390625" defaultRowHeight="12.75"/>
  <cols>
    <col min="1" max="1" width="9.875" style="444" customWidth="1"/>
    <col min="2" max="2" width="47.375" style="444" customWidth="1"/>
    <col min="3" max="3" width="8.875" style="444" customWidth="1"/>
    <col min="4" max="4" width="9.625" style="444" customWidth="1"/>
    <col min="5" max="5" width="12.625" style="444" customWidth="1"/>
    <col min="6" max="6" width="12.375" style="444" customWidth="1"/>
    <col min="7" max="7" width="11.375" style="444" customWidth="1"/>
    <col min="8" max="8" width="10.875" style="444" customWidth="1"/>
    <col min="9" max="9" width="10.375" style="444" customWidth="1"/>
    <col min="10" max="10" width="9.125" style="444" customWidth="1"/>
    <col min="11" max="11" width="17.75390625" style="444" customWidth="1"/>
    <col min="12" max="12" width="13.00390625" style="444" customWidth="1"/>
    <col min="13" max="13" width="11.875" style="444" customWidth="1"/>
    <col min="14" max="14" width="20.125" style="444" customWidth="1"/>
    <col min="15" max="15" width="14.625" style="444" customWidth="1"/>
    <col min="16" max="16384" width="9.125" style="444" customWidth="1"/>
  </cols>
  <sheetData>
    <row r="1" spans="1:11" s="1" customFormat="1" ht="15.75">
      <c r="A1" s="465" t="s">
        <v>171</v>
      </c>
      <c r="B1" s="425"/>
      <c r="C1" s="461"/>
      <c r="D1" s="468"/>
      <c r="E1" s="309"/>
      <c r="F1" s="309"/>
      <c r="G1" s="309"/>
      <c r="H1" s="309"/>
      <c r="I1" s="309"/>
      <c r="J1" s="309"/>
      <c r="K1" s="309"/>
    </row>
    <row r="2" spans="1:11" s="1" customFormat="1" ht="15.75">
      <c r="A2" s="464"/>
      <c r="B2" s="426"/>
      <c r="C2" s="461"/>
      <c r="D2" s="468"/>
      <c r="E2" s="309"/>
      <c r="F2" s="309"/>
      <c r="G2" s="309"/>
      <c r="H2" s="309"/>
      <c r="I2" s="309"/>
      <c r="J2" s="309"/>
      <c r="K2" s="309"/>
    </row>
    <row r="3" spans="1:11" s="1" customFormat="1" ht="15.75">
      <c r="A3" s="464"/>
      <c r="B3" s="466"/>
      <c r="C3" s="461"/>
      <c r="D3" s="468"/>
      <c r="E3" s="309"/>
      <c r="F3" s="309"/>
      <c r="G3" s="309"/>
      <c r="H3" s="309"/>
      <c r="I3" s="309"/>
      <c r="J3" s="309"/>
      <c r="K3" s="309"/>
    </row>
    <row r="4" spans="1:11" s="1" customFormat="1" ht="15.75">
      <c r="A4" s="464"/>
      <c r="B4" s="466"/>
      <c r="C4" s="461"/>
      <c r="D4" s="468"/>
      <c r="E4" s="309"/>
      <c r="F4" s="309"/>
      <c r="G4" s="309"/>
      <c r="H4" s="309"/>
      <c r="I4" s="309"/>
      <c r="J4" s="309"/>
      <c r="K4" s="309"/>
    </row>
    <row r="5" spans="1:11" s="1" customFormat="1" ht="15">
      <c r="A5" s="615" t="s">
        <v>172</v>
      </c>
      <c r="B5" s="616"/>
      <c r="C5" s="616"/>
      <c r="D5" s="616"/>
      <c r="E5" s="309"/>
      <c r="F5" s="309"/>
      <c r="G5" s="309"/>
      <c r="H5" s="309"/>
      <c r="I5" s="309"/>
      <c r="J5" s="309"/>
      <c r="K5" s="309"/>
    </row>
    <row r="6" spans="1:11" s="1" customFormat="1" ht="15">
      <c r="A6" s="617" t="s">
        <v>173</v>
      </c>
      <c r="B6" s="617"/>
      <c r="C6" s="617"/>
      <c r="D6" s="617"/>
      <c r="E6" s="309"/>
      <c r="F6" s="309"/>
      <c r="G6" s="309"/>
      <c r="H6" s="309"/>
      <c r="I6" s="309"/>
      <c r="J6" s="309"/>
      <c r="K6" s="309"/>
    </row>
    <row r="7" spans="1:11" s="1" customFormat="1" ht="30" customHeight="1">
      <c r="A7" s="633" t="s">
        <v>900</v>
      </c>
      <c r="B7" s="633"/>
      <c r="C7" s="633"/>
      <c r="D7" s="633"/>
      <c r="E7" s="309"/>
      <c r="F7" s="309"/>
      <c r="G7" s="309"/>
      <c r="H7" s="309"/>
      <c r="I7" s="309"/>
      <c r="J7" s="309"/>
      <c r="K7" s="309"/>
    </row>
    <row r="8" spans="1:11" s="1" customFormat="1" ht="15.75">
      <c r="A8" s="464"/>
      <c r="B8" s="466"/>
      <c r="C8" s="461"/>
      <c r="D8" s="468"/>
      <c r="E8" s="309"/>
      <c r="F8" s="309"/>
      <c r="G8" s="309"/>
      <c r="H8" s="309"/>
      <c r="I8" s="309"/>
      <c r="J8" s="309"/>
      <c r="K8" s="309"/>
    </row>
    <row r="9" spans="2:11" s="1" customFormat="1" ht="15.75">
      <c r="B9" s="307"/>
      <c r="C9" s="422"/>
      <c r="D9" s="442"/>
      <c r="E9" s="309"/>
      <c r="F9" s="309"/>
      <c r="G9" s="309"/>
      <c r="H9" s="309"/>
      <c r="I9" s="309"/>
      <c r="J9" s="309"/>
      <c r="K9" s="309"/>
    </row>
    <row r="10" spans="1:11" s="1" customFormat="1" ht="15.75">
      <c r="A10" s="375" t="s">
        <v>175</v>
      </c>
      <c r="B10" s="307" t="s">
        <v>3828</v>
      </c>
      <c r="C10" s="422"/>
      <c r="D10" s="442"/>
      <c r="E10" s="309"/>
      <c r="F10" s="309"/>
      <c r="G10" s="309"/>
      <c r="H10" s="309"/>
      <c r="I10" s="309"/>
      <c r="J10" s="309"/>
      <c r="K10" s="309"/>
    </row>
    <row r="11" spans="2:11" s="1" customFormat="1" ht="15.75">
      <c r="B11" s="307" t="s">
        <v>3829</v>
      </c>
      <c r="C11" s="422"/>
      <c r="D11" s="442"/>
      <c r="E11" s="309"/>
      <c r="F11" s="309"/>
      <c r="G11" s="309"/>
      <c r="H11" s="309"/>
      <c r="I11" s="309"/>
      <c r="J11" s="309"/>
      <c r="K11" s="309"/>
    </row>
    <row r="13" spans="1:4" ht="15.75">
      <c r="A13" s="365"/>
      <c r="B13" s="443"/>
      <c r="C13" s="443"/>
      <c r="D13" s="443"/>
    </row>
    <row r="14" ht="20.25">
      <c r="A14" s="379" t="s">
        <v>886</v>
      </c>
    </row>
    <row r="16" ht="13.5" thickBot="1"/>
    <row r="17" spans="1:15" ht="20.25" customHeight="1" thickBot="1">
      <c r="A17" s="620" t="s">
        <v>2880</v>
      </c>
      <c r="B17" s="621"/>
      <c r="C17" s="621"/>
      <c r="D17" s="621"/>
      <c r="E17" s="628" t="s">
        <v>4802</v>
      </c>
      <c r="F17" s="629"/>
      <c r="G17" s="630"/>
      <c r="H17" s="630"/>
      <c r="I17" s="630"/>
      <c r="J17" s="630"/>
      <c r="K17" s="630"/>
      <c r="L17" s="591"/>
      <c r="M17" s="591"/>
      <c r="N17" s="591"/>
      <c r="O17" s="591"/>
    </row>
    <row r="18" spans="1:15" ht="58.5" customHeight="1" thickBot="1">
      <c r="A18" s="388" t="s">
        <v>177</v>
      </c>
      <c r="B18" s="389" t="s">
        <v>907</v>
      </c>
      <c r="C18" s="390" t="s">
        <v>905</v>
      </c>
      <c r="D18" s="391" t="s">
        <v>660</v>
      </c>
      <c r="E18" s="467" t="s">
        <v>904</v>
      </c>
      <c r="F18" s="562" t="s">
        <v>4466</v>
      </c>
      <c r="G18" s="562" t="s">
        <v>4467</v>
      </c>
      <c r="H18" s="467" t="s">
        <v>901</v>
      </c>
      <c r="I18" s="467" t="s">
        <v>902</v>
      </c>
      <c r="J18" s="563" t="s">
        <v>4441</v>
      </c>
      <c r="K18" s="563" t="s">
        <v>903</v>
      </c>
      <c r="L18" s="386" t="s">
        <v>174</v>
      </c>
      <c r="M18" s="386" t="s">
        <v>909</v>
      </c>
      <c r="N18" s="386" t="s">
        <v>906</v>
      </c>
      <c r="O18" s="387" t="s">
        <v>908</v>
      </c>
    </row>
    <row r="19" spans="1:15" ht="65.25" customHeight="1">
      <c r="A19" s="421">
        <v>44030001</v>
      </c>
      <c r="B19" s="495" t="s">
        <v>4707</v>
      </c>
      <c r="C19" s="512" t="s">
        <v>2199</v>
      </c>
      <c r="D19" s="512">
        <v>40</v>
      </c>
      <c r="E19" s="427"/>
      <c r="F19" s="564"/>
      <c r="G19" s="565"/>
      <c r="H19" s="566"/>
      <c r="I19" s="567"/>
      <c r="J19" s="568">
        <f>D19*F19</f>
        <v>0</v>
      </c>
      <c r="K19" s="568">
        <f>D19*G19</f>
        <v>0</v>
      </c>
      <c r="L19" s="558"/>
      <c r="M19" s="428"/>
      <c r="N19" s="429"/>
      <c r="O19" s="430"/>
    </row>
    <row r="20" spans="1:15" ht="57" customHeight="1">
      <c r="A20" s="421">
        <v>44030002</v>
      </c>
      <c r="B20" s="495" t="s">
        <v>4708</v>
      </c>
      <c r="C20" s="512" t="s">
        <v>2199</v>
      </c>
      <c r="D20" s="512">
        <v>600</v>
      </c>
      <c r="E20" s="427"/>
      <c r="F20" s="564"/>
      <c r="G20" s="565"/>
      <c r="H20" s="566"/>
      <c r="I20" s="567"/>
      <c r="J20" s="568">
        <f aca="true" t="shared" si="0" ref="J20:J41">D20*F20</f>
        <v>0</v>
      </c>
      <c r="K20" s="568">
        <f aca="true" t="shared" si="1" ref="K20:K41">D20*G20</f>
        <v>0</v>
      </c>
      <c r="L20" s="558"/>
      <c r="M20" s="428"/>
      <c r="N20" s="429"/>
      <c r="O20" s="430"/>
    </row>
    <row r="21" spans="1:15" ht="57" customHeight="1">
      <c r="A21" s="421">
        <v>44030003</v>
      </c>
      <c r="B21" s="495" t="s">
        <v>4709</v>
      </c>
      <c r="C21" s="512" t="s">
        <v>4710</v>
      </c>
      <c r="D21" s="512">
        <v>50</v>
      </c>
      <c r="E21" s="427"/>
      <c r="F21" s="564"/>
      <c r="G21" s="565"/>
      <c r="H21" s="566"/>
      <c r="I21" s="567"/>
      <c r="J21" s="568">
        <f t="shared" si="0"/>
        <v>0</v>
      </c>
      <c r="K21" s="568">
        <f t="shared" si="1"/>
        <v>0</v>
      </c>
      <c r="L21" s="558"/>
      <c r="M21" s="428"/>
      <c r="N21" s="429"/>
      <c r="O21" s="430"/>
    </row>
    <row r="22" spans="1:15" ht="56.25" customHeight="1">
      <c r="A22" s="421">
        <v>44030004</v>
      </c>
      <c r="B22" s="495" t="s">
        <v>4711</v>
      </c>
      <c r="C22" s="512" t="s">
        <v>4710</v>
      </c>
      <c r="D22" s="512">
        <v>50</v>
      </c>
      <c r="E22" s="427"/>
      <c r="F22" s="564"/>
      <c r="G22" s="565"/>
      <c r="H22" s="566"/>
      <c r="I22" s="567"/>
      <c r="J22" s="568">
        <f t="shared" si="0"/>
        <v>0</v>
      </c>
      <c r="K22" s="568">
        <f t="shared" si="1"/>
        <v>0</v>
      </c>
      <c r="L22" s="558"/>
      <c r="M22" s="428"/>
      <c r="N22" s="429"/>
      <c r="O22" s="430"/>
    </row>
    <row r="23" spans="1:15" ht="32.25" customHeight="1">
      <c r="A23" s="421">
        <v>44030005</v>
      </c>
      <c r="B23" s="495" t="s">
        <v>4712</v>
      </c>
      <c r="C23" s="512" t="s">
        <v>2199</v>
      </c>
      <c r="D23" s="512">
        <v>61</v>
      </c>
      <c r="E23" s="427"/>
      <c r="F23" s="564"/>
      <c r="G23" s="565"/>
      <c r="H23" s="566"/>
      <c r="I23" s="567"/>
      <c r="J23" s="568">
        <f t="shared" si="0"/>
        <v>0</v>
      </c>
      <c r="K23" s="568">
        <f t="shared" si="1"/>
        <v>0</v>
      </c>
      <c r="L23" s="558"/>
      <c r="M23" s="428"/>
      <c r="N23" s="429"/>
      <c r="O23" s="430"/>
    </row>
    <row r="24" spans="1:15" ht="32.25" customHeight="1">
      <c r="A24" s="421">
        <v>44030006</v>
      </c>
      <c r="B24" s="495" t="s">
        <v>4713</v>
      </c>
      <c r="C24" s="512" t="s">
        <v>2199</v>
      </c>
      <c r="D24" s="512">
        <v>28</v>
      </c>
      <c r="E24" s="427"/>
      <c r="F24" s="564"/>
      <c r="G24" s="565"/>
      <c r="H24" s="566"/>
      <c r="I24" s="567"/>
      <c r="J24" s="568">
        <f t="shared" si="0"/>
        <v>0</v>
      </c>
      <c r="K24" s="568">
        <f t="shared" si="1"/>
        <v>0</v>
      </c>
      <c r="L24" s="558"/>
      <c r="M24" s="428"/>
      <c r="N24" s="429"/>
      <c r="O24" s="430"/>
    </row>
    <row r="25" spans="1:15" ht="54" customHeight="1">
      <c r="A25" s="421">
        <v>44030007</v>
      </c>
      <c r="B25" s="495" t="s">
        <v>4714</v>
      </c>
      <c r="C25" s="512" t="s">
        <v>2199</v>
      </c>
      <c r="D25" s="512">
        <v>140</v>
      </c>
      <c r="E25" s="427"/>
      <c r="F25" s="564"/>
      <c r="G25" s="565"/>
      <c r="H25" s="566"/>
      <c r="I25" s="567"/>
      <c r="J25" s="568">
        <f t="shared" si="0"/>
        <v>0</v>
      </c>
      <c r="K25" s="568">
        <f t="shared" si="1"/>
        <v>0</v>
      </c>
      <c r="L25" s="558"/>
      <c r="M25" s="428"/>
      <c r="N25" s="429"/>
      <c r="O25" s="430"/>
    </row>
    <row r="26" spans="1:15" ht="65.25" customHeight="1">
      <c r="A26" s="421">
        <v>44030008</v>
      </c>
      <c r="B26" s="495" t="s">
        <v>4715</v>
      </c>
      <c r="C26" s="512" t="s">
        <v>2199</v>
      </c>
      <c r="D26" s="512">
        <v>1</v>
      </c>
      <c r="E26" s="427"/>
      <c r="F26" s="564"/>
      <c r="G26" s="565"/>
      <c r="H26" s="566"/>
      <c r="I26" s="567"/>
      <c r="J26" s="568">
        <f t="shared" si="0"/>
        <v>0</v>
      </c>
      <c r="K26" s="568">
        <f t="shared" si="1"/>
        <v>0</v>
      </c>
      <c r="L26" s="558"/>
      <c r="M26" s="428"/>
      <c r="N26" s="429"/>
      <c r="O26" s="430"/>
    </row>
    <row r="27" spans="1:15" ht="65.25" customHeight="1">
      <c r="A27" s="421">
        <v>44030009</v>
      </c>
      <c r="B27" s="495" t="s">
        <v>4716</v>
      </c>
      <c r="C27" s="512" t="s">
        <v>2199</v>
      </c>
      <c r="D27" s="512">
        <v>15</v>
      </c>
      <c r="E27" s="427"/>
      <c r="F27" s="564"/>
      <c r="G27" s="565"/>
      <c r="H27" s="566"/>
      <c r="I27" s="567"/>
      <c r="J27" s="568">
        <f t="shared" si="0"/>
        <v>0</v>
      </c>
      <c r="K27" s="568">
        <f t="shared" si="1"/>
        <v>0</v>
      </c>
      <c r="L27" s="558"/>
      <c r="M27" s="428"/>
      <c r="N27" s="429"/>
      <c r="O27" s="430"/>
    </row>
    <row r="28" spans="1:15" ht="65.25" customHeight="1">
      <c r="A28" s="421">
        <v>44030010</v>
      </c>
      <c r="B28" s="495" t="s">
        <v>4717</v>
      </c>
      <c r="C28" s="512" t="s">
        <v>2199</v>
      </c>
      <c r="D28" s="512">
        <v>3</v>
      </c>
      <c r="E28" s="427"/>
      <c r="F28" s="564"/>
      <c r="G28" s="565"/>
      <c r="H28" s="566"/>
      <c r="I28" s="567"/>
      <c r="J28" s="568">
        <f t="shared" si="0"/>
        <v>0</v>
      </c>
      <c r="K28" s="568">
        <f t="shared" si="1"/>
        <v>0</v>
      </c>
      <c r="L28" s="558"/>
      <c r="M28" s="428"/>
      <c r="N28" s="429"/>
      <c r="O28" s="430"/>
    </row>
    <row r="29" spans="1:15" ht="55.5" customHeight="1">
      <c r="A29" s="421">
        <v>44030011</v>
      </c>
      <c r="B29" s="495" t="s">
        <v>4718</v>
      </c>
      <c r="C29" s="512" t="s">
        <v>2199</v>
      </c>
      <c r="D29" s="512">
        <v>3</v>
      </c>
      <c r="E29" s="427"/>
      <c r="F29" s="564"/>
      <c r="G29" s="565"/>
      <c r="H29" s="566"/>
      <c r="I29" s="567"/>
      <c r="J29" s="568">
        <f t="shared" si="0"/>
        <v>0</v>
      </c>
      <c r="K29" s="568">
        <f t="shared" si="1"/>
        <v>0</v>
      </c>
      <c r="L29" s="558"/>
      <c r="M29" s="428"/>
      <c r="N29" s="429"/>
      <c r="O29" s="430"/>
    </row>
    <row r="30" spans="1:15" ht="65.25" customHeight="1">
      <c r="A30" s="421">
        <v>44030012</v>
      </c>
      <c r="B30" s="495" t="s">
        <v>4719</v>
      </c>
      <c r="C30" s="512" t="s">
        <v>2199</v>
      </c>
      <c r="D30" s="512">
        <v>20</v>
      </c>
      <c r="E30" s="427"/>
      <c r="F30" s="564"/>
      <c r="G30" s="565"/>
      <c r="H30" s="566"/>
      <c r="I30" s="567"/>
      <c r="J30" s="568">
        <f t="shared" si="0"/>
        <v>0</v>
      </c>
      <c r="K30" s="568">
        <f t="shared" si="1"/>
        <v>0</v>
      </c>
      <c r="L30" s="558"/>
      <c r="M30" s="428"/>
      <c r="N30" s="429"/>
      <c r="O30" s="430"/>
    </row>
    <row r="31" spans="1:15" ht="65.25" customHeight="1">
      <c r="A31" s="447">
        <v>44030013</v>
      </c>
      <c r="B31" s="513" t="s">
        <v>4720</v>
      </c>
      <c r="C31" s="514" t="s">
        <v>2199</v>
      </c>
      <c r="D31" s="514">
        <v>20</v>
      </c>
      <c r="E31" s="427"/>
      <c r="F31" s="564"/>
      <c r="G31" s="565"/>
      <c r="H31" s="566"/>
      <c r="I31" s="567"/>
      <c r="J31" s="568">
        <f t="shared" si="0"/>
        <v>0</v>
      </c>
      <c r="K31" s="568">
        <f t="shared" si="1"/>
        <v>0</v>
      </c>
      <c r="L31" s="558"/>
      <c r="M31" s="428"/>
      <c r="N31" s="429"/>
      <c r="O31" s="430"/>
    </row>
    <row r="32" spans="1:15" ht="22.5" customHeight="1">
      <c r="A32" s="355">
        <v>44030014</v>
      </c>
      <c r="B32" s="495" t="s">
        <v>4721</v>
      </c>
      <c r="C32" s="512" t="s">
        <v>2199</v>
      </c>
      <c r="D32" s="512">
        <v>1</v>
      </c>
      <c r="E32" s="427"/>
      <c r="F32" s="564"/>
      <c r="G32" s="565"/>
      <c r="H32" s="566"/>
      <c r="I32" s="567"/>
      <c r="J32" s="568">
        <f t="shared" si="0"/>
        <v>0</v>
      </c>
      <c r="K32" s="568">
        <f t="shared" si="1"/>
        <v>0</v>
      </c>
      <c r="L32" s="558"/>
      <c r="M32" s="428"/>
      <c r="N32" s="429"/>
      <c r="O32" s="430"/>
    </row>
    <row r="33" spans="1:15" ht="90" customHeight="1">
      <c r="A33" s="355">
        <v>44030015</v>
      </c>
      <c r="B33" s="495" t="s">
        <v>4722</v>
      </c>
      <c r="C33" s="512" t="s">
        <v>2199</v>
      </c>
      <c r="D33" s="512">
        <v>20</v>
      </c>
      <c r="E33" s="427"/>
      <c r="F33" s="564"/>
      <c r="G33" s="565"/>
      <c r="H33" s="566"/>
      <c r="I33" s="567"/>
      <c r="J33" s="568">
        <f t="shared" si="0"/>
        <v>0</v>
      </c>
      <c r="K33" s="568">
        <f t="shared" si="1"/>
        <v>0</v>
      </c>
      <c r="L33" s="558"/>
      <c r="M33" s="428"/>
      <c r="N33" s="429"/>
      <c r="O33" s="430"/>
    </row>
    <row r="34" spans="1:15" ht="93" customHeight="1">
      <c r="A34" s="355">
        <v>44030016</v>
      </c>
      <c r="B34" s="495" t="s">
        <v>4723</v>
      </c>
      <c r="C34" s="512" t="s">
        <v>2199</v>
      </c>
      <c r="D34" s="512">
        <v>120</v>
      </c>
      <c r="E34" s="427"/>
      <c r="F34" s="564"/>
      <c r="G34" s="565"/>
      <c r="H34" s="566"/>
      <c r="I34" s="567"/>
      <c r="J34" s="568">
        <f t="shared" si="0"/>
        <v>0</v>
      </c>
      <c r="K34" s="568">
        <f t="shared" si="1"/>
        <v>0</v>
      </c>
      <c r="L34" s="558"/>
      <c r="M34" s="428"/>
      <c r="N34" s="429"/>
      <c r="O34" s="430"/>
    </row>
    <row r="35" spans="1:15" ht="57" customHeight="1">
      <c r="A35" s="355">
        <v>44030017</v>
      </c>
      <c r="B35" s="495" t="s">
        <v>4724</v>
      </c>
      <c r="C35" s="512" t="s">
        <v>2199</v>
      </c>
      <c r="D35" s="512">
        <v>288</v>
      </c>
      <c r="E35" s="427"/>
      <c r="F35" s="564"/>
      <c r="G35" s="565"/>
      <c r="H35" s="566"/>
      <c r="I35" s="567"/>
      <c r="J35" s="568">
        <f t="shared" si="0"/>
        <v>0</v>
      </c>
      <c r="K35" s="568">
        <f t="shared" si="1"/>
        <v>0</v>
      </c>
      <c r="L35" s="558"/>
      <c r="M35" s="428"/>
      <c r="N35" s="429"/>
      <c r="O35" s="430"/>
    </row>
    <row r="36" spans="1:15" ht="40.5" customHeight="1">
      <c r="A36" s="497">
        <v>44030018</v>
      </c>
      <c r="B36" s="495" t="s">
        <v>4725</v>
      </c>
      <c r="C36" s="512" t="s">
        <v>2199</v>
      </c>
      <c r="D36" s="512">
        <v>1575</v>
      </c>
      <c r="E36" s="427"/>
      <c r="F36" s="564"/>
      <c r="G36" s="565"/>
      <c r="H36" s="566"/>
      <c r="I36" s="567"/>
      <c r="J36" s="568">
        <f t="shared" si="0"/>
        <v>0</v>
      </c>
      <c r="K36" s="568">
        <f t="shared" si="1"/>
        <v>0</v>
      </c>
      <c r="L36" s="558"/>
      <c r="M36" s="428"/>
      <c r="N36" s="429"/>
      <c r="O36" s="430"/>
    </row>
    <row r="37" spans="1:15" ht="41.25" customHeight="1">
      <c r="A37" s="497">
        <v>44030019</v>
      </c>
      <c r="B37" s="495" t="s">
        <v>4726</v>
      </c>
      <c r="C37" s="512" t="s">
        <v>2199</v>
      </c>
      <c r="D37" s="512">
        <v>30</v>
      </c>
      <c r="E37" s="427"/>
      <c r="F37" s="564"/>
      <c r="G37" s="565"/>
      <c r="H37" s="566"/>
      <c r="I37" s="567"/>
      <c r="J37" s="568">
        <f t="shared" si="0"/>
        <v>0</v>
      </c>
      <c r="K37" s="568">
        <f t="shared" si="1"/>
        <v>0</v>
      </c>
      <c r="L37" s="558"/>
      <c r="M37" s="428"/>
      <c r="N37" s="429"/>
      <c r="O37" s="430"/>
    </row>
    <row r="38" spans="1:15" ht="74.25" customHeight="1">
      <c r="A38" s="497">
        <v>44030020</v>
      </c>
      <c r="B38" s="495" t="s">
        <v>4727</v>
      </c>
      <c r="C38" s="512" t="s">
        <v>2199</v>
      </c>
      <c r="D38" s="512">
        <v>80</v>
      </c>
      <c r="E38" s="427"/>
      <c r="F38" s="564"/>
      <c r="G38" s="565"/>
      <c r="H38" s="566"/>
      <c r="I38" s="567"/>
      <c r="J38" s="568">
        <f t="shared" si="0"/>
        <v>0</v>
      </c>
      <c r="K38" s="568">
        <f t="shared" si="1"/>
        <v>0</v>
      </c>
      <c r="L38" s="558"/>
      <c r="M38" s="428"/>
      <c r="N38" s="429"/>
      <c r="O38" s="430"/>
    </row>
    <row r="39" spans="1:15" ht="54.75" customHeight="1">
      <c r="A39" s="497">
        <v>44030021</v>
      </c>
      <c r="B39" s="495" t="s">
        <v>4728</v>
      </c>
      <c r="C39" s="512" t="s">
        <v>2199</v>
      </c>
      <c r="D39" s="512">
        <v>5</v>
      </c>
      <c r="E39" s="427"/>
      <c r="F39" s="564"/>
      <c r="G39" s="565"/>
      <c r="H39" s="566"/>
      <c r="I39" s="567"/>
      <c r="J39" s="568">
        <f t="shared" si="0"/>
        <v>0</v>
      </c>
      <c r="K39" s="568">
        <f t="shared" si="1"/>
        <v>0</v>
      </c>
      <c r="L39" s="558"/>
      <c r="M39" s="428"/>
      <c r="N39" s="429"/>
      <c r="O39" s="430"/>
    </row>
    <row r="40" spans="1:15" ht="65.25" customHeight="1">
      <c r="A40" s="497">
        <v>44030022</v>
      </c>
      <c r="B40" s="495" t="s">
        <v>4729</v>
      </c>
      <c r="C40" s="512" t="s">
        <v>2199</v>
      </c>
      <c r="D40" s="512">
        <v>225</v>
      </c>
      <c r="E40" s="427"/>
      <c r="F40" s="564"/>
      <c r="G40" s="565"/>
      <c r="H40" s="566"/>
      <c r="I40" s="567"/>
      <c r="J40" s="568">
        <f t="shared" si="0"/>
        <v>0</v>
      </c>
      <c r="K40" s="568">
        <f t="shared" si="1"/>
        <v>0</v>
      </c>
      <c r="L40" s="558"/>
      <c r="M40" s="428"/>
      <c r="N40" s="429"/>
      <c r="O40" s="430"/>
    </row>
    <row r="41" spans="1:15" ht="129.75" customHeight="1">
      <c r="A41" s="497">
        <v>44030023</v>
      </c>
      <c r="B41" s="495" t="s">
        <v>4730</v>
      </c>
      <c r="C41" s="512" t="s">
        <v>2199</v>
      </c>
      <c r="D41" s="512">
        <v>25</v>
      </c>
      <c r="E41" s="427"/>
      <c r="F41" s="564"/>
      <c r="G41" s="565"/>
      <c r="H41" s="566"/>
      <c r="I41" s="567"/>
      <c r="J41" s="568">
        <f t="shared" si="0"/>
        <v>0</v>
      </c>
      <c r="K41" s="568">
        <f t="shared" si="1"/>
        <v>0</v>
      </c>
      <c r="L41" s="558"/>
      <c r="M41" s="428"/>
      <c r="N41" s="429"/>
      <c r="O41" s="430"/>
    </row>
    <row r="42" spans="1:11" ht="25.5" customHeight="1" thickBot="1">
      <c r="A42" s="354"/>
      <c r="B42" s="363" t="s">
        <v>2148</v>
      </c>
      <c r="C42" s="364"/>
      <c r="D42" s="378"/>
      <c r="J42" s="631">
        <f>SUM(J19:J41)</f>
        <v>0</v>
      </c>
      <c r="K42" s="631">
        <f>SUM(K19:K41)</f>
        <v>0</v>
      </c>
    </row>
    <row r="44" ht="15.75">
      <c r="B44" s="445"/>
    </row>
    <row r="45" ht="15.75">
      <c r="B45" s="445"/>
    </row>
    <row r="46" ht="15.75">
      <c r="B46" s="445"/>
    </row>
  </sheetData>
  <sheetProtection formatCells="0" formatColumns="0" formatRows="0"/>
  <mergeCells count="5">
    <mergeCell ref="E17:O17"/>
    <mergeCell ref="A5:D5"/>
    <mergeCell ref="A6:D6"/>
    <mergeCell ref="A7:D7"/>
    <mergeCell ref="A17:D17"/>
  </mergeCells>
  <printOptions/>
  <pageMargins left="0.7" right="0.7" top="0.75" bottom="0.75" header="0.3" footer="0.3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89"/>
  <sheetViews>
    <sheetView zoomScalePageLayoutView="0" workbookViewId="0" topLeftCell="A1">
      <pane xSplit="5" ySplit="3" topLeftCell="P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P5" sqref="P5"/>
    </sheetView>
  </sheetViews>
  <sheetFormatPr defaultColWidth="9.00390625" defaultRowHeight="12.75"/>
  <cols>
    <col min="1" max="1" width="4.125" style="1" customWidth="1"/>
    <col min="2" max="2" width="37.375" style="1" customWidth="1"/>
    <col min="3" max="3" width="8.875" style="1" customWidth="1"/>
    <col min="4" max="4" width="6.25390625" style="2" customWidth="1"/>
    <col min="5" max="5" width="7.125" style="1" customWidth="1"/>
    <col min="6" max="6" width="7.125" style="206" customWidth="1"/>
    <col min="7" max="7" width="6.875" style="206" customWidth="1"/>
    <col min="8" max="8" width="5.375" style="206" customWidth="1"/>
    <col min="9" max="9" width="8.00390625" style="206" customWidth="1"/>
    <col min="10" max="10" width="14.125" style="206" customWidth="1"/>
    <col min="11" max="11" width="12.875" style="206" customWidth="1"/>
    <col min="12" max="12" width="14.875" style="206" customWidth="1"/>
    <col min="13" max="14" width="18.125" style="206" customWidth="1"/>
    <col min="15" max="15" width="22.375" style="206" customWidth="1"/>
    <col min="16" max="24" width="11.75390625" style="206" customWidth="1"/>
    <col min="25" max="25" width="22.375" style="206" customWidth="1"/>
    <col min="26" max="26" width="11.625" style="206" customWidth="1"/>
    <col min="27" max="27" width="6.625" style="206" customWidth="1"/>
    <col min="28" max="28" width="8.375" style="206" customWidth="1"/>
    <col min="29" max="30" width="9.125" style="206" customWidth="1"/>
    <col min="31" max="31" width="11.875" style="206" customWidth="1"/>
    <col min="32" max="32" width="10.875" style="206" customWidth="1"/>
    <col min="33" max="33" width="15.875" style="206" customWidth="1"/>
    <col min="34" max="34" width="24.75390625" style="206" customWidth="1"/>
    <col min="35" max="35" width="22.375" style="206" customWidth="1"/>
  </cols>
  <sheetData>
    <row r="1" spans="1:35" ht="16.5" thickBot="1">
      <c r="A1" s="584" t="s">
        <v>647</v>
      </c>
      <c r="B1" s="585"/>
      <c r="C1" s="585"/>
      <c r="D1" s="585"/>
      <c r="E1" s="586"/>
      <c r="F1" s="594" t="s">
        <v>3291</v>
      </c>
      <c r="G1" s="595"/>
      <c r="H1" s="595"/>
      <c r="I1" s="595"/>
      <c r="J1" s="595"/>
      <c r="K1" s="595"/>
      <c r="L1" s="595"/>
      <c r="M1" s="595"/>
      <c r="N1" s="595"/>
      <c r="O1" s="596"/>
      <c r="P1" s="594" t="s">
        <v>3335</v>
      </c>
      <c r="Q1" s="595"/>
      <c r="R1" s="595"/>
      <c r="S1" s="595"/>
      <c r="T1" s="595"/>
      <c r="U1" s="595"/>
      <c r="V1" s="595"/>
      <c r="W1" s="595"/>
      <c r="X1" s="596"/>
      <c r="Y1" s="286"/>
      <c r="Z1" s="589" t="s">
        <v>255</v>
      </c>
      <c r="AA1" s="590"/>
      <c r="AB1" s="590"/>
      <c r="AC1" s="590"/>
      <c r="AD1" s="590"/>
      <c r="AE1" s="590"/>
      <c r="AF1" s="590"/>
      <c r="AG1" s="590"/>
      <c r="AH1" s="590"/>
      <c r="AI1" s="591"/>
    </row>
    <row r="2" spans="1:35" ht="12.75">
      <c r="A2" s="56" t="s">
        <v>648</v>
      </c>
      <c r="B2" s="56"/>
      <c r="C2" s="56" t="s">
        <v>4223</v>
      </c>
      <c r="D2" s="57" t="s">
        <v>649</v>
      </c>
      <c r="E2" s="56"/>
      <c r="F2" s="177" t="s">
        <v>4225</v>
      </c>
      <c r="G2" s="177" t="s">
        <v>650</v>
      </c>
      <c r="H2" s="597" t="s">
        <v>651</v>
      </c>
      <c r="I2" s="598"/>
      <c r="J2" s="178" t="s">
        <v>652</v>
      </c>
      <c r="K2" s="178" t="s">
        <v>653</v>
      </c>
      <c r="L2" s="177" t="s">
        <v>654</v>
      </c>
      <c r="M2" s="179" t="s">
        <v>2139</v>
      </c>
      <c r="N2" s="178" t="s">
        <v>2141</v>
      </c>
      <c r="O2" s="145" t="s">
        <v>2881</v>
      </c>
      <c r="P2" s="177" t="s">
        <v>4225</v>
      </c>
      <c r="Q2" s="177" t="s">
        <v>650</v>
      </c>
      <c r="R2" s="597" t="s">
        <v>651</v>
      </c>
      <c r="S2" s="598"/>
      <c r="T2" s="178" t="s">
        <v>652</v>
      </c>
      <c r="U2" s="178" t="s">
        <v>653</v>
      </c>
      <c r="V2" s="177" t="s">
        <v>654</v>
      </c>
      <c r="W2" s="179" t="s">
        <v>2139</v>
      </c>
      <c r="X2" s="178" t="s">
        <v>2141</v>
      </c>
      <c r="Y2" s="145" t="s">
        <v>2881</v>
      </c>
      <c r="Z2" s="141" t="s">
        <v>4225</v>
      </c>
      <c r="AA2" s="141" t="s">
        <v>650</v>
      </c>
      <c r="AB2" s="141" t="s">
        <v>651</v>
      </c>
      <c r="AC2" s="142"/>
      <c r="AD2" s="143" t="s">
        <v>652</v>
      </c>
      <c r="AE2" s="144" t="s">
        <v>653</v>
      </c>
      <c r="AF2" s="141" t="s">
        <v>654</v>
      </c>
      <c r="AG2" s="145" t="s">
        <v>2139</v>
      </c>
      <c r="AH2" s="145" t="s">
        <v>2141</v>
      </c>
      <c r="AI2" s="592" t="s">
        <v>2884</v>
      </c>
    </row>
    <row r="3" spans="1:35" ht="29.25" customHeight="1" thickBot="1">
      <c r="A3" s="58" t="s">
        <v>657</v>
      </c>
      <c r="B3" s="59" t="s">
        <v>658</v>
      </c>
      <c r="C3" s="59" t="s">
        <v>4224</v>
      </c>
      <c r="D3" s="60" t="s">
        <v>659</v>
      </c>
      <c r="E3" s="59" t="s">
        <v>660</v>
      </c>
      <c r="F3" s="180" t="s">
        <v>4226</v>
      </c>
      <c r="G3" s="180" t="s">
        <v>659</v>
      </c>
      <c r="H3" s="599" t="s">
        <v>661</v>
      </c>
      <c r="I3" s="600"/>
      <c r="J3" s="181" t="s">
        <v>662</v>
      </c>
      <c r="K3" s="181" t="s">
        <v>663</v>
      </c>
      <c r="L3" s="180" t="s">
        <v>664</v>
      </c>
      <c r="M3" s="182" t="s">
        <v>2138</v>
      </c>
      <c r="N3" s="182" t="s">
        <v>2140</v>
      </c>
      <c r="O3" s="150" t="s">
        <v>2882</v>
      </c>
      <c r="P3" s="180" t="s">
        <v>4226</v>
      </c>
      <c r="Q3" s="180" t="s">
        <v>659</v>
      </c>
      <c r="R3" s="599" t="s">
        <v>661</v>
      </c>
      <c r="S3" s="600"/>
      <c r="T3" s="181" t="s">
        <v>662</v>
      </c>
      <c r="U3" s="181" t="s">
        <v>663</v>
      </c>
      <c r="V3" s="180" t="s">
        <v>664</v>
      </c>
      <c r="W3" s="182" t="s">
        <v>2138</v>
      </c>
      <c r="X3" s="182" t="s">
        <v>2140</v>
      </c>
      <c r="Y3" s="150" t="s">
        <v>2882</v>
      </c>
      <c r="Z3" s="146" t="s">
        <v>4226</v>
      </c>
      <c r="AA3" s="146" t="s">
        <v>659</v>
      </c>
      <c r="AB3" s="146" t="s">
        <v>661</v>
      </c>
      <c r="AC3" s="147"/>
      <c r="AD3" s="148" t="s">
        <v>662</v>
      </c>
      <c r="AE3" s="149" t="s">
        <v>663</v>
      </c>
      <c r="AF3" s="146" t="s">
        <v>664</v>
      </c>
      <c r="AG3" s="150" t="s">
        <v>2138</v>
      </c>
      <c r="AH3" s="150" t="s">
        <v>2140</v>
      </c>
      <c r="AI3" s="593"/>
    </row>
    <row r="4" spans="1:35" ht="25.5">
      <c r="A4" s="80">
        <v>1</v>
      </c>
      <c r="B4" s="81" t="s">
        <v>4290</v>
      </c>
      <c r="C4" s="81">
        <v>1</v>
      </c>
      <c r="D4" s="82" t="s">
        <v>665</v>
      </c>
      <c r="E4" s="83">
        <v>400</v>
      </c>
      <c r="F4" s="183">
        <v>1234</v>
      </c>
      <c r="G4" s="184" t="s">
        <v>2199</v>
      </c>
      <c r="H4" s="183">
        <v>1</v>
      </c>
      <c r="I4" s="185" t="s">
        <v>367</v>
      </c>
      <c r="J4" s="184">
        <v>0.2137</v>
      </c>
      <c r="K4" s="186">
        <v>400</v>
      </c>
      <c r="L4" s="187">
        <v>85.48</v>
      </c>
      <c r="M4" s="188" t="s">
        <v>528</v>
      </c>
      <c r="N4" s="189" t="s">
        <v>537</v>
      </c>
      <c r="O4" s="157"/>
      <c r="P4" s="183" t="s">
        <v>2292</v>
      </c>
      <c r="Q4" s="184">
        <v>560</v>
      </c>
      <c r="R4" s="183">
        <v>560</v>
      </c>
      <c r="S4" s="185" t="s">
        <v>3336</v>
      </c>
      <c r="T4" s="184">
        <v>111.78</v>
      </c>
      <c r="U4" s="186">
        <v>0.7142857142857143</v>
      </c>
      <c r="V4" s="187">
        <v>79.84285714285714</v>
      </c>
      <c r="W4" s="188" t="s">
        <v>528</v>
      </c>
      <c r="X4" s="189" t="s">
        <v>3337</v>
      </c>
      <c r="Y4" s="157"/>
      <c r="Z4" s="151">
        <v>13004</v>
      </c>
      <c r="AA4" s="152" t="s">
        <v>2199</v>
      </c>
      <c r="AB4" s="151">
        <v>1</v>
      </c>
      <c r="AC4" s="153" t="s">
        <v>367</v>
      </c>
      <c r="AD4" s="154">
        <v>0.1667</v>
      </c>
      <c r="AE4" s="155">
        <v>400</v>
      </c>
      <c r="AF4" s="156">
        <v>66.68</v>
      </c>
      <c r="AG4" s="157" t="s">
        <v>528</v>
      </c>
      <c r="AH4" s="157" t="s">
        <v>256</v>
      </c>
      <c r="AI4" s="157"/>
    </row>
    <row r="5" spans="1:35" ht="25.5">
      <c r="A5" s="66">
        <v>2</v>
      </c>
      <c r="B5" s="84" t="s">
        <v>4291</v>
      </c>
      <c r="C5" s="84">
        <v>1</v>
      </c>
      <c r="D5" s="85" t="s">
        <v>665</v>
      </c>
      <c r="E5" s="70">
        <v>1825</v>
      </c>
      <c r="F5" s="183">
        <v>1235</v>
      </c>
      <c r="G5" s="184" t="s">
        <v>2199</v>
      </c>
      <c r="H5" s="183">
        <v>1</v>
      </c>
      <c r="I5" s="185" t="s">
        <v>367</v>
      </c>
      <c r="J5" s="184">
        <v>0.3134</v>
      </c>
      <c r="K5" s="186">
        <v>1825</v>
      </c>
      <c r="L5" s="187">
        <v>571.955</v>
      </c>
      <c r="M5" s="188" t="s">
        <v>528</v>
      </c>
      <c r="N5" s="189" t="s">
        <v>538</v>
      </c>
      <c r="O5" s="164"/>
      <c r="P5" s="183" t="s">
        <v>2293</v>
      </c>
      <c r="Q5" s="184">
        <v>350</v>
      </c>
      <c r="R5" s="183">
        <v>350</v>
      </c>
      <c r="S5" s="185" t="s">
        <v>3338</v>
      </c>
      <c r="T5" s="184">
        <v>102.449</v>
      </c>
      <c r="U5" s="186">
        <v>5.214285714285714</v>
      </c>
      <c r="V5" s="187">
        <v>534.1983571428572</v>
      </c>
      <c r="W5" s="188" t="s">
        <v>528</v>
      </c>
      <c r="X5" s="189" t="s">
        <v>3339</v>
      </c>
      <c r="Y5" s="164"/>
      <c r="Z5" s="158">
        <v>13005</v>
      </c>
      <c r="AA5" s="159" t="s">
        <v>2199</v>
      </c>
      <c r="AB5" s="158">
        <v>1</v>
      </c>
      <c r="AC5" s="160" t="s">
        <v>367</v>
      </c>
      <c r="AD5" s="161">
        <v>0.2445</v>
      </c>
      <c r="AE5" s="162">
        <v>1825</v>
      </c>
      <c r="AF5" s="163">
        <v>446.2125</v>
      </c>
      <c r="AG5" s="164" t="s">
        <v>528</v>
      </c>
      <c r="AH5" s="164" t="s">
        <v>257</v>
      </c>
      <c r="AI5" s="164"/>
    </row>
    <row r="6" spans="1:35" ht="25.5">
      <c r="A6" s="66">
        <v>3</v>
      </c>
      <c r="B6" s="84" t="s">
        <v>4292</v>
      </c>
      <c r="C6" s="84">
        <v>1</v>
      </c>
      <c r="D6" s="85" t="s">
        <v>665</v>
      </c>
      <c r="E6" s="70">
        <v>1540</v>
      </c>
      <c r="F6" s="183">
        <v>1242</v>
      </c>
      <c r="G6" s="184" t="s">
        <v>2199</v>
      </c>
      <c r="H6" s="183">
        <v>1</v>
      </c>
      <c r="I6" s="185" t="s">
        <v>367</v>
      </c>
      <c r="J6" s="184">
        <v>0.5258</v>
      </c>
      <c r="K6" s="186">
        <v>1540</v>
      </c>
      <c r="L6" s="187">
        <v>809.7320000000001</v>
      </c>
      <c r="M6" s="188" t="s">
        <v>528</v>
      </c>
      <c r="N6" s="189" t="s">
        <v>539</v>
      </c>
      <c r="O6" s="164"/>
      <c r="P6" s="183" t="s">
        <v>2294</v>
      </c>
      <c r="Q6" s="184">
        <v>140</v>
      </c>
      <c r="R6" s="183">
        <v>140</v>
      </c>
      <c r="S6" s="185" t="s">
        <v>3340</v>
      </c>
      <c r="T6" s="184">
        <v>68.76</v>
      </c>
      <c r="U6" s="186">
        <v>11</v>
      </c>
      <c r="V6" s="187">
        <v>756.36</v>
      </c>
      <c r="W6" s="188" t="s">
        <v>528</v>
      </c>
      <c r="X6" s="189" t="s">
        <v>3341</v>
      </c>
      <c r="Y6" s="164"/>
      <c r="Z6" s="158">
        <v>13006</v>
      </c>
      <c r="AA6" s="159" t="s">
        <v>2199</v>
      </c>
      <c r="AB6" s="158">
        <v>1</v>
      </c>
      <c r="AC6" s="160" t="s">
        <v>367</v>
      </c>
      <c r="AD6" s="161">
        <v>0.4101</v>
      </c>
      <c r="AE6" s="162">
        <v>1540</v>
      </c>
      <c r="AF6" s="163">
        <v>631.5540000000001</v>
      </c>
      <c r="AG6" s="164" t="s">
        <v>528</v>
      </c>
      <c r="AH6" s="164" t="s">
        <v>258</v>
      </c>
      <c r="AI6" s="164"/>
    </row>
    <row r="7" spans="1:35" ht="45">
      <c r="A7" s="66">
        <v>4</v>
      </c>
      <c r="B7" s="84" t="s">
        <v>2788</v>
      </c>
      <c r="C7" s="84">
        <v>15</v>
      </c>
      <c r="D7" s="85" t="s">
        <v>668</v>
      </c>
      <c r="E7" s="70">
        <v>4</v>
      </c>
      <c r="F7" s="183">
        <v>1661</v>
      </c>
      <c r="G7" s="184" t="s">
        <v>535</v>
      </c>
      <c r="H7" s="183">
        <v>1</v>
      </c>
      <c r="I7" s="185" t="s">
        <v>378</v>
      </c>
      <c r="J7" s="184">
        <v>1.416</v>
      </c>
      <c r="K7" s="186">
        <v>4</v>
      </c>
      <c r="L7" s="187">
        <v>5.664</v>
      </c>
      <c r="M7" s="188" t="s">
        <v>540</v>
      </c>
      <c r="N7" s="189" t="s">
        <v>541</v>
      </c>
      <c r="O7" s="164"/>
      <c r="P7" s="183" t="s">
        <v>3342</v>
      </c>
      <c r="Q7" s="184">
        <v>15</v>
      </c>
      <c r="R7" s="183">
        <v>1</v>
      </c>
      <c r="S7" s="185" t="s">
        <v>3343</v>
      </c>
      <c r="T7" s="184">
        <v>1.508</v>
      </c>
      <c r="U7" s="186">
        <v>4</v>
      </c>
      <c r="V7" s="187">
        <v>6.032</v>
      </c>
      <c r="W7" s="188" t="s">
        <v>528</v>
      </c>
      <c r="X7" s="189" t="s">
        <v>3344</v>
      </c>
      <c r="Y7" s="164"/>
      <c r="Z7" s="158">
        <v>15505</v>
      </c>
      <c r="AA7" s="159" t="s">
        <v>535</v>
      </c>
      <c r="AB7" s="158">
        <v>1</v>
      </c>
      <c r="AC7" s="160" t="s">
        <v>378</v>
      </c>
      <c r="AD7" s="161">
        <v>1.3463</v>
      </c>
      <c r="AE7" s="162">
        <v>4</v>
      </c>
      <c r="AF7" s="163">
        <v>5.3852</v>
      </c>
      <c r="AG7" s="164" t="s">
        <v>528</v>
      </c>
      <c r="AH7" s="164" t="s">
        <v>259</v>
      </c>
      <c r="AI7" s="164"/>
    </row>
    <row r="8" spans="1:35" ht="38.25">
      <c r="A8" s="66">
        <v>5</v>
      </c>
      <c r="B8" s="86" t="s">
        <v>2789</v>
      </c>
      <c r="C8" s="86">
        <v>30</v>
      </c>
      <c r="D8" s="85" t="s">
        <v>668</v>
      </c>
      <c r="E8" s="70">
        <v>57</v>
      </c>
      <c r="F8" s="183">
        <v>1440</v>
      </c>
      <c r="G8" s="184" t="s">
        <v>535</v>
      </c>
      <c r="H8" s="183">
        <v>1</v>
      </c>
      <c r="I8" s="185" t="s">
        <v>378</v>
      </c>
      <c r="J8" s="184">
        <v>6.855</v>
      </c>
      <c r="K8" s="186">
        <v>57</v>
      </c>
      <c r="L8" s="187">
        <v>390.735</v>
      </c>
      <c r="M8" s="188" t="s">
        <v>540</v>
      </c>
      <c r="N8" s="189" t="s">
        <v>3292</v>
      </c>
      <c r="O8" s="164"/>
      <c r="P8" s="183" t="s">
        <v>2295</v>
      </c>
      <c r="Q8" s="184">
        <v>30</v>
      </c>
      <c r="R8" s="183">
        <v>1</v>
      </c>
      <c r="S8" s="185" t="s">
        <v>3345</v>
      </c>
      <c r="T8" s="184">
        <v>5.9</v>
      </c>
      <c r="U8" s="186">
        <v>57</v>
      </c>
      <c r="V8" s="187">
        <v>336.3</v>
      </c>
      <c r="W8" s="188" t="s">
        <v>2313</v>
      </c>
      <c r="X8" s="189" t="s">
        <v>3346</v>
      </c>
      <c r="Y8" s="164" t="s">
        <v>2883</v>
      </c>
      <c r="Z8" s="158" t="s">
        <v>260</v>
      </c>
      <c r="AA8" s="159" t="s">
        <v>535</v>
      </c>
      <c r="AB8" s="158">
        <v>1</v>
      </c>
      <c r="AC8" s="160" t="s">
        <v>378</v>
      </c>
      <c r="AD8" s="161">
        <v>6.3846</v>
      </c>
      <c r="AE8" s="162">
        <v>57</v>
      </c>
      <c r="AF8" s="163">
        <v>363.9222</v>
      </c>
      <c r="AG8" s="164" t="s">
        <v>1906</v>
      </c>
      <c r="AH8" s="164" t="s">
        <v>261</v>
      </c>
      <c r="AI8" s="164"/>
    </row>
    <row r="9" spans="1:35" ht="38.25">
      <c r="A9" s="66">
        <v>6</v>
      </c>
      <c r="B9" s="86" t="s">
        <v>2790</v>
      </c>
      <c r="C9" s="86">
        <v>15</v>
      </c>
      <c r="D9" s="85" t="s">
        <v>668</v>
      </c>
      <c r="E9" s="70">
        <v>58</v>
      </c>
      <c r="F9" s="183">
        <v>1442</v>
      </c>
      <c r="G9" s="184" t="s">
        <v>535</v>
      </c>
      <c r="H9" s="183">
        <v>1</v>
      </c>
      <c r="I9" s="185" t="s">
        <v>378</v>
      </c>
      <c r="J9" s="184">
        <v>6.2895</v>
      </c>
      <c r="K9" s="186">
        <v>58</v>
      </c>
      <c r="L9" s="187">
        <v>364.791</v>
      </c>
      <c r="M9" s="188" t="s">
        <v>540</v>
      </c>
      <c r="N9" s="189" t="s">
        <v>3293</v>
      </c>
      <c r="O9" s="164"/>
      <c r="P9" s="183" t="s">
        <v>2296</v>
      </c>
      <c r="Q9" s="184">
        <v>25</v>
      </c>
      <c r="R9" s="183">
        <v>1.6666</v>
      </c>
      <c r="S9" s="185" t="s">
        <v>3347</v>
      </c>
      <c r="T9" s="184">
        <v>9.72</v>
      </c>
      <c r="U9" s="186">
        <v>34.80139205568223</v>
      </c>
      <c r="V9" s="187">
        <v>338.2695307812313</v>
      </c>
      <c r="W9" s="188" t="s">
        <v>2313</v>
      </c>
      <c r="X9" s="189" t="s">
        <v>2314</v>
      </c>
      <c r="Y9" s="164"/>
      <c r="Z9" s="158" t="s">
        <v>262</v>
      </c>
      <c r="AA9" s="159" t="s">
        <v>535</v>
      </c>
      <c r="AB9" s="158">
        <v>0.66667</v>
      </c>
      <c r="AC9" s="160" t="s">
        <v>378</v>
      </c>
      <c r="AD9" s="161">
        <v>5.2579</v>
      </c>
      <c r="AE9" s="162">
        <v>86.99956500217499</v>
      </c>
      <c r="AF9" s="163">
        <v>457.4350128249359</v>
      </c>
      <c r="AG9" s="164" t="s">
        <v>1906</v>
      </c>
      <c r="AH9" s="164" t="s">
        <v>263</v>
      </c>
      <c r="AI9" s="164"/>
    </row>
    <row r="10" spans="1:35" ht="38.25">
      <c r="A10" s="66">
        <v>7</v>
      </c>
      <c r="B10" s="86" t="s">
        <v>1467</v>
      </c>
      <c r="C10" s="86">
        <v>30</v>
      </c>
      <c r="D10" s="85" t="s">
        <v>668</v>
      </c>
      <c r="E10" s="70">
        <v>4</v>
      </c>
      <c r="F10" s="183">
        <v>1433</v>
      </c>
      <c r="G10" s="184" t="s">
        <v>536</v>
      </c>
      <c r="H10" s="183">
        <v>1</v>
      </c>
      <c r="I10" s="185" t="s">
        <v>1966</v>
      </c>
      <c r="J10" s="184">
        <v>0.72</v>
      </c>
      <c r="K10" s="186">
        <v>4</v>
      </c>
      <c r="L10" s="187">
        <v>2.88</v>
      </c>
      <c r="M10" s="188" t="s">
        <v>540</v>
      </c>
      <c r="N10" s="189" t="s">
        <v>542</v>
      </c>
      <c r="O10" s="164"/>
      <c r="P10" s="183" t="s">
        <v>3348</v>
      </c>
      <c r="Q10" s="184">
        <v>100</v>
      </c>
      <c r="R10" s="183">
        <v>3.33</v>
      </c>
      <c r="S10" s="185" t="s">
        <v>3349</v>
      </c>
      <c r="T10" s="184">
        <v>3.09</v>
      </c>
      <c r="U10" s="186">
        <v>1.2012012012012012</v>
      </c>
      <c r="V10" s="187">
        <v>3.7117117117117115</v>
      </c>
      <c r="W10" s="188" t="s">
        <v>2315</v>
      </c>
      <c r="X10" s="189" t="s">
        <v>2316</v>
      </c>
      <c r="Y10" s="189" t="s">
        <v>2883</v>
      </c>
      <c r="Z10" s="158" t="s">
        <v>264</v>
      </c>
      <c r="AA10" s="159" t="s">
        <v>536</v>
      </c>
      <c r="AB10" s="158">
        <v>3.33333</v>
      </c>
      <c r="AC10" s="160" t="s">
        <v>1966</v>
      </c>
      <c r="AD10" s="161">
        <v>3.5967</v>
      </c>
      <c r="AE10" s="162">
        <v>1.2000012000012</v>
      </c>
      <c r="AF10" s="163">
        <v>4.316044316044316</v>
      </c>
      <c r="AG10" s="164" t="s">
        <v>1906</v>
      </c>
      <c r="AH10" s="164" t="s">
        <v>265</v>
      </c>
      <c r="AI10" s="164"/>
    </row>
    <row r="11" spans="1:35" ht="38.25">
      <c r="A11" s="66">
        <v>8</v>
      </c>
      <c r="B11" s="86" t="s">
        <v>1468</v>
      </c>
      <c r="C11" s="86">
        <v>100</v>
      </c>
      <c r="D11" s="85" t="s">
        <v>567</v>
      </c>
      <c r="E11" s="70">
        <v>510</v>
      </c>
      <c r="F11" s="183">
        <v>1402</v>
      </c>
      <c r="G11" s="184" t="s">
        <v>536</v>
      </c>
      <c r="H11" s="183">
        <v>2</v>
      </c>
      <c r="I11" s="185" t="s">
        <v>1932</v>
      </c>
      <c r="J11" s="184">
        <v>1.54</v>
      </c>
      <c r="K11" s="186">
        <v>255</v>
      </c>
      <c r="L11" s="187">
        <v>392.7</v>
      </c>
      <c r="M11" s="188" t="s">
        <v>540</v>
      </c>
      <c r="N11" s="189" t="s">
        <v>543</v>
      </c>
      <c r="O11" s="189"/>
      <c r="P11" s="183" t="s">
        <v>2297</v>
      </c>
      <c r="Q11" s="184">
        <v>100</v>
      </c>
      <c r="R11" s="183">
        <v>1</v>
      </c>
      <c r="S11" s="185" t="s">
        <v>3350</v>
      </c>
      <c r="T11" s="184">
        <v>0.6</v>
      </c>
      <c r="U11" s="186">
        <v>510</v>
      </c>
      <c r="V11" s="187">
        <v>306</v>
      </c>
      <c r="W11" s="188" t="s">
        <v>2313</v>
      </c>
      <c r="X11" s="189" t="s">
        <v>3351</v>
      </c>
      <c r="Y11" s="189" t="s">
        <v>2883</v>
      </c>
      <c r="Z11" s="158" t="s">
        <v>266</v>
      </c>
      <c r="AA11" s="159" t="s">
        <v>536</v>
      </c>
      <c r="AB11" s="158">
        <v>1</v>
      </c>
      <c r="AC11" s="160" t="s">
        <v>1932</v>
      </c>
      <c r="AD11" s="161">
        <v>0.6109</v>
      </c>
      <c r="AE11" s="162">
        <v>510</v>
      </c>
      <c r="AF11" s="163">
        <v>311.559</v>
      </c>
      <c r="AG11" s="164" t="s">
        <v>1906</v>
      </c>
      <c r="AH11" s="164" t="s">
        <v>267</v>
      </c>
      <c r="AI11" s="164"/>
    </row>
    <row r="12" spans="1:35" ht="38.25">
      <c r="A12" s="66">
        <v>9</v>
      </c>
      <c r="B12" s="86" t="s">
        <v>1469</v>
      </c>
      <c r="C12" s="86">
        <v>100</v>
      </c>
      <c r="D12" s="85" t="s">
        <v>567</v>
      </c>
      <c r="E12" s="70">
        <v>642</v>
      </c>
      <c r="F12" s="183">
        <v>1403</v>
      </c>
      <c r="G12" s="184" t="s">
        <v>536</v>
      </c>
      <c r="H12" s="183">
        <v>2</v>
      </c>
      <c r="I12" s="185" t="s">
        <v>1932</v>
      </c>
      <c r="J12" s="184">
        <v>2.392</v>
      </c>
      <c r="K12" s="186">
        <v>321</v>
      </c>
      <c r="L12" s="187">
        <v>767.832</v>
      </c>
      <c r="M12" s="188" t="s">
        <v>540</v>
      </c>
      <c r="N12" s="189" t="s">
        <v>544</v>
      </c>
      <c r="O12" s="189"/>
      <c r="P12" s="183" t="s">
        <v>2298</v>
      </c>
      <c r="Q12" s="184">
        <v>100</v>
      </c>
      <c r="R12" s="183">
        <v>1</v>
      </c>
      <c r="S12" s="185" t="s">
        <v>3350</v>
      </c>
      <c r="T12" s="184">
        <v>1.06</v>
      </c>
      <c r="U12" s="186">
        <v>642</v>
      </c>
      <c r="V12" s="187">
        <v>680.52</v>
      </c>
      <c r="W12" s="188" t="s">
        <v>2313</v>
      </c>
      <c r="X12" s="189" t="s">
        <v>3352</v>
      </c>
      <c r="Y12" s="189" t="s">
        <v>2883</v>
      </c>
      <c r="Z12" s="158" t="s">
        <v>268</v>
      </c>
      <c r="AA12" s="159" t="s">
        <v>536</v>
      </c>
      <c r="AB12" s="158">
        <v>1</v>
      </c>
      <c r="AC12" s="160" t="s">
        <v>1932</v>
      </c>
      <c r="AD12" s="161">
        <v>0.9796</v>
      </c>
      <c r="AE12" s="162">
        <v>642</v>
      </c>
      <c r="AF12" s="163">
        <v>628.9032</v>
      </c>
      <c r="AG12" s="164" t="s">
        <v>1906</v>
      </c>
      <c r="AH12" s="164" t="s">
        <v>269</v>
      </c>
      <c r="AI12" s="164"/>
    </row>
    <row r="13" spans="1:35" ht="38.25">
      <c r="A13" s="66">
        <v>10</v>
      </c>
      <c r="B13" s="86" t="s">
        <v>975</v>
      </c>
      <c r="C13" s="86">
        <v>100</v>
      </c>
      <c r="D13" s="85" t="s">
        <v>567</v>
      </c>
      <c r="E13" s="70">
        <v>968</v>
      </c>
      <c r="F13" s="183">
        <v>1404</v>
      </c>
      <c r="G13" s="184" t="s">
        <v>536</v>
      </c>
      <c r="H13" s="183">
        <v>2</v>
      </c>
      <c r="I13" s="185" t="s">
        <v>1932</v>
      </c>
      <c r="J13" s="184">
        <v>3.4</v>
      </c>
      <c r="K13" s="186">
        <v>484</v>
      </c>
      <c r="L13" s="187">
        <v>1645.6</v>
      </c>
      <c r="M13" s="188" t="s">
        <v>540</v>
      </c>
      <c r="N13" s="189" t="s">
        <v>545</v>
      </c>
      <c r="O13" s="189"/>
      <c r="P13" s="183" t="s">
        <v>2299</v>
      </c>
      <c r="Q13" s="184">
        <v>100</v>
      </c>
      <c r="R13" s="183">
        <v>1</v>
      </c>
      <c r="S13" s="185" t="s">
        <v>3350</v>
      </c>
      <c r="T13" s="184">
        <v>1.65</v>
      </c>
      <c r="U13" s="186">
        <v>968</v>
      </c>
      <c r="V13" s="187">
        <v>1597.2</v>
      </c>
      <c r="W13" s="188" t="s">
        <v>2313</v>
      </c>
      <c r="X13" s="189" t="s">
        <v>3353</v>
      </c>
      <c r="Y13" s="189"/>
      <c r="Z13" s="158" t="s">
        <v>270</v>
      </c>
      <c r="AA13" s="159" t="s">
        <v>536</v>
      </c>
      <c r="AB13" s="158">
        <v>1</v>
      </c>
      <c r="AC13" s="160" t="s">
        <v>1932</v>
      </c>
      <c r="AD13" s="161">
        <v>1.5868</v>
      </c>
      <c r="AE13" s="162">
        <v>968</v>
      </c>
      <c r="AF13" s="163">
        <v>1536.0224</v>
      </c>
      <c r="AG13" s="164" t="s">
        <v>1906</v>
      </c>
      <c r="AH13" s="164" t="s">
        <v>271</v>
      </c>
      <c r="AI13" s="164"/>
    </row>
    <row r="14" spans="1:35" ht="33.75">
      <c r="A14" s="66">
        <v>11</v>
      </c>
      <c r="B14" s="84" t="s">
        <v>4293</v>
      </c>
      <c r="C14" s="84">
        <v>1</v>
      </c>
      <c r="D14" s="85" t="s">
        <v>665</v>
      </c>
      <c r="E14" s="70">
        <v>34900</v>
      </c>
      <c r="F14" s="183">
        <v>1397</v>
      </c>
      <c r="G14" s="184" t="s">
        <v>2199</v>
      </c>
      <c r="H14" s="183">
        <v>1</v>
      </c>
      <c r="I14" s="185" t="s">
        <v>367</v>
      </c>
      <c r="J14" s="184">
        <v>0.0188</v>
      </c>
      <c r="K14" s="186">
        <v>34900</v>
      </c>
      <c r="L14" s="187">
        <v>656.12</v>
      </c>
      <c r="M14" s="188" t="s">
        <v>540</v>
      </c>
      <c r="N14" s="189" t="s">
        <v>3294</v>
      </c>
      <c r="O14" s="189"/>
      <c r="P14" s="183">
        <v>1217067575</v>
      </c>
      <c r="Q14" s="184">
        <v>100</v>
      </c>
      <c r="R14" s="183">
        <v>100</v>
      </c>
      <c r="S14" s="185" t="s">
        <v>3354</v>
      </c>
      <c r="T14" s="184">
        <v>1.51</v>
      </c>
      <c r="U14" s="186">
        <v>349</v>
      </c>
      <c r="V14" s="187">
        <v>526.99</v>
      </c>
      <c r="W14" s="188" t="s">
        <v>2313</v>
      </c>
      <c r="X14" s="189" t="s">
        <v>2317</v>
      </c>
      <c r="Y14" s="189"/>
      <c r="Z14" s="158">
        <v>13919</v>
      </c>
      <c r="AA14" s="159" t="s">
        <v>536</v>
      </c>
      <c r="AB14" s="158">
        <v>100</v>
      </c>
      <c r="AC14" s="160" t="s">
        <v>1981</v>
      </c>
      <c r="AD14" s="161">
        <v>1.09</v>
      </c>
      <c r="AE14" s="162">
        <v>349</v>
      </c>
      <c r="AF14" s="163">
        <v>380.41</v>
      </c>
      <c r="AG14" s="164" t="s">
        <v>528</v>
      </c>
      <c r="AH14" s="164" t="s">
        <v>272</v>
      </c>
      <c r="AI14" s="164"/>
    </row>
    <row r="15" spans="1:35" ht="33.75">
      <c r="A15" s="66">
        <v>12</v>
      </c>
      <c r="B15" s="84" t="s">
        <v>1470</v>
      </c>
      <c r="C15" s="84">
        <v>1</v>
      </c>
      <c r="D15" s="85" t="s">
        <v>665</v>
      </c>
      <c r="E15" s="70">
        <v>42300</v>
      </c>
      <c r="F15" s="183">
        <v>1398</v>
      </c>
      <c r="G15" s="184" t="s">
        <v>2199</v>
      </c>
      <c r="H15" s="183">
        <v>1</v>
      </c>
      <c r="I15" s="185" t="s">
        <v>367</v>
      </c>
      <c r="J15" s="184">
        <v>0.0301</v>
      </c>
      <c r="K15" s="186">
        <v>42300</v>
      </c>
      <c r="L15" s="187">
        <v>1273.23</v>
      </c>
      <c r="M15" s="188" t="s">
        <v>540</v>
      </c>
      <c r="N15" s="189" t="s">
        <v>3295</v>
      </c>
      <c r="O15" s="189"/>
      <c r="P15" s="183">
        <v>1217061010</v>
      </c>
      <c r="Q15" s="184">
        <v>100</v>
      </c>
      <c r="R15" s="183">
        <v>100</v>
      </c>
      <c r="S15" s="185" t="s">
        <v>3354</v>
      </c>
      <c r="T15" s="184">
        <v>2.12</v>
      </c>
      <c r="U15" s="186">
        <v>423</v>
      </c>
      <c r="V15" s="187">
        <v>896.76</v>
      </c>
      <c r="W15" s="188" t="s">
        <v>2313</v>
      </c>
      <c r="X15" s="189" t="s">
        <v>2318</v>
      </c>
      <c r="Y15" s="189" t="s">
        <v>2883</v>
      </c>
      <c r="Z15" s="158">
        <v>13921</v>
      </c>
      <c r="AA15" s="159" t="s">
        <v>536</v>
      </c>
      <c r="AB15" s="158">
        <v>150.15015</v>
      </c>
      <c r="AC15" s="160" t="s">
        <v>1981</v>
      </c>
      <c r="AD15" s="161">
        <v>2.6126</v>
      </c>
      <c r="AE15" s="162">
        <v>281.718000281718</v>
      </c>
      <c r="AF15" s="163">
        <v>736.0164475360165</v>
      </c>
      <c r="AG15" s="164" t="s">
        <v>528</v>
      </c>
      <c r="AH15" s="164" t="s">
        <v>273</v>
      </c>
      <c r="AI15" s="164"/>
    </row>
    <row r="16" spans="1:35" ht="25.5">
      <c r="A16" s="66">
        <v>13</v>
      </c>
      <c r="B16" s="84" t="s">
        <v>4294</v>
      </c>
      <c r="C16" s="84">
        <v>1</v>
      </c>
      <c r="D16" s="85" t="s">
        <v>665</v>
      </c>
      <c r="E16" s="70">
        <v>7900</v>
      </c>
      <c r="F16" s="183">
        <v>1396</v>
      </c>
      <c r="G16" s="184" t="s">
        <v>2199</v>
      </c>
      <c r="H16" s="183">
        <v>1</v>
      </c>
      <c r="I16" s="185" t="s">
        <v>367</v>
      </c>
      <c r="J16" s="184">
        <v>0.0091</v>
      </c>
      <c r="K16" s="186">
        <v>7900</v>
      </c>
      <c r="L16" s="187">
        <v>71.89</v>
      </c>
      <c r="M16" s="188" t="s">
        <v>540</v>
      </c>
      <c r="N16" s="189" t="s">
        <v>3296</v>
      </c>
      <c r="O16" s="189"/>
      <c r="P16" s="183">
        <v>1217060505</v>
      </c>
      <c r="Q16" s="184">
        <v>100</v>
      </c>
      <c r="R16" s="183">
        <v>100</v>
      </c>
      <c r="S16" s="185" t="s">
        <v>3354</v>
      </c>
      <c r="T16" s="184">
        <v>0.91</v>
      </c>
      <c r="U16" s="186">
        <v>79</v>
      </c>
      <c r="V16" s="187">
        <v>71.89</v>
      </c>
      <c r="W16" s="188" t="s">
        <v>2313</v>
      </c>
      <c r="X16" s="189" t="s">
        <v>2319</v>
      </c>
      <c r="Y16" s="189"/>
      <c r="Z16" s="158">
        <v>13918</v>
      </c>
      <c r="AA16" s="159" t="s">
        <v>536</v>
      </c>
      <c r="AB16" s="158">
        <v>100</v>
      </c>
      <c r="AC16" s="160" t="s">
        <v>1981</v>
      </c>
      <c r="AD16" s="161">
        <v>0.8</v>
      </c>
      <c r="AE16" s="162">
        <v>79</v>
      </c>
      <c r="AF16" s="163">
        <v>63.2</v>
      </c>
      <c r="AG16" s="164" t="s">
        <v>528</v>
      </c>
      <c r="AH16" s="164" t="s">
        <v>274</v>
      </c>
      <c r="AI16" s="164"/>
    </row>
    <row r="17" spans="1:35" ht="25.5">
      <c r="A17" s="66">
        <v>14</v>
      </c>
      <c r="B17" s="86" t="s">
        <v>4295</v>
      </c>
      <c r="C17" s="86">
        <v>1</v>
      </c>
      <c r="D17" s="85" t="s">
        <v>665</v>
      </c>
      <c r="E17" s="70">
        <v>500</v>
      </c>
      <c r="F17" s="183" t="s">
        <v>3297</v>
      </c>
      <c r="G17" s="184" t="s">
        <v>2199</v>
      </c>
      <c r="H17" s="183">
        <v>1</v>
      </c>
      <c r="I17" s="185" t="s">
        <v>367</v>
      </c>
      <c r="J17" s="184">
        <v>1.86</v>
      </c>
      <c r="K17" s="186">
        <v>500</v>
      </c>
      <c r="L17" s="187">
        <v>930</v>
      </c>
      <c r="M17" s="188" t="s">
        <v>546</v>
      </c>
      <c r="N17" s="189" t="s">
        <v>3298</v>
      </c>
      <c r="O17" s="189"/>
      <c r="P17" s="183" t="s">
        <v>3355</v>
      </c>
      <c r="Q17" s="184">
        <v>240</v>
      </c>
      <c r="R17" s="184">
        <v>240</v>
      </c>
      <c r="S17" s="185" t="s">
        <v>3356</v>
      </c>
      <c r="T17" s="184">
        <v>137.04</v>
      </c>
      <c r="U17" s="186">
        <v>2.0833333333333335</v>
      </c>
      <c r="V17" s="187">
        <v>285.5</v>
      </c>
      <c r="W17" s="188" t="s">
        <v>2315</v>
      </c>
      <c r="X17" s="189" t="s">
        <v>2320</v>
      </c>
      <c r="Y17" s="189"/>
      <c r="Z17" s="158" t="s">
        <v>275</v>
      </c>
      <c r="AA17" s="159" t="s">
        <v>535</v>
      </c>
      <c r="AB17" s="158">
        <v>20</v>
      </c>
      <c r="AC17" s="160" t="s">
        <v>376</v>
      </c>
      <c r="AD17" s="161">
        <v>11.706</v>
      </c>
      <c r="AE17" s="162">
        <v>25</v>
      </c>
      <c r="AF17" s="163">
        <v>292.65</v>
      </c>
      <c r="AG17" s="164" t="s">
        <v>458</v>
      </c>
      <c r="AH17" s="164" t="s">
        <v>276</v>
      </c>
      <c r="AI17" s="164"/>
    </row>
    <row r="18" spans="1:35" ht="33.75">
      <c r="A18" s="66">
        <v>15</v>
      </c>
      <c r="B18" s="86" t="s">
        <v>4296</v>
      </c>
      <c r="C18" s="86">
        <v>1</v>
      </c>
      <c r="D18" s="85" t="s">
        <v>665</v>
      </c>
      <c r="E18" s="70">
        <v>50</v>
      </c>
      <c r="F18" s="183" t="s">
        <v>3299</v>
      </c>
      <c r="G18" s="184" t="s">
        <v>2199</v>
      </c>
      <c r="H18" s="183">
        <v>1</v>
      </c>
      <c r="I18" s="185" t="s">
        <v>367</v>
      </c>
      <c r="J18" s="184">
        <v>4.667</v>
      </c>
      <c r="K18" s="186">
        <v>50</v>
      </c>
      <c r="L18" s="187">
        <v>233.35</v>
      </c>
      <c r="M18" s="188" t="s">
        <v>546</v>
      </c>
      <c r="N18" s="189" t="s">
        <v>3300</v>
      </c>
      <c r="O18" s="189"/>
      <c r="P18" s="183" t="s">
        <v>3357</v>
      </c>
      <c r="Q18" s="184">
        <v>300</v>
      </c>
      <c r="R18" s="183">
        <v>300</v>
      </c>
      <c r="S18" s="185" t="s">
        <v>3358</v>
      </c>
      <c r="T18" s="184">
        <v>182.61</v>
      </c>
      <c r="U18" s="186">
        <v>0.16666666666666666</v>
      </c>
      <c r="V18" s="187">
        <v>30.435</v>
      </c>
      <c r="W18" s="188" t="s">
        <v>2315</v>
      </c>
      <c r="X18" s="189" t="s">
        <v>2321</v>
      </c>
      <c r="Y18" s="189"/>
      <c r="Z18" s="158" t="s">
        <v>277</v>
      </c>
      <c r="AA18" s="159" t="s">
        <v>535</v>
      </c>
      <c r="AB18" s="158">
        <v>60.02401</v>
      </c>
      <c r="AC18" s="160" t="s">
        <v>376</v>
      </c>
      <c r="AD18" s="161">
        <v>23.6495</v>
      </c>
      <c r="AE18" s="162">
        <v>0.8329999945022001</v>
      </c>
      <c r="AF18" s="163">
        <v>19.70003336997978</v>
      </c>
      <c r="AG18" s="164" t="s">
        <v>458</v>
      </c>
      <c r="AH18" s="164" t="s">
        <v>278</v>
      </c>
      <c r="AI18" s="164"/>
    </row>
    <row r="19" spans="1:35" ht="24">
      <c r="A19" s="66">
        <v>16</v>
      </c>
      <c r="B19" s="84" t="s">
        <v>976</v>
      </c>
      <c r="C19" s="84">
        <v>10</v>
      </c>
      <c r="D19" s="85" t="s">
        <v>668</v>
      </c>
      <c r="E19" s="70">
        <v>10</v>
      </c>
      <c r="F19" s="183">
        <v>1136</v>
      </c>
      <c r="G19" s="184" t="s">
        <v>535</v>
      </c>
      <c r="H19" s="183">
        <v>1</v>
      </c>
      <c r="I19" s="185" t="s">
        <v>378</v>
      </c>
      <c r="J19" s="184">
        <v>12.31</v>
      </c>
      <c r="K19" s="186">
        <v>10</v>
      </c>
      <c r="L19" s="187">
        <v>123.1</v>
      </c>
      <c r="M19" s="188" t="s">
        <v>547</v>
      </c>
      <c r="N19" s="189" t="s">
        <v>3301</v>
      </c>
      <c r="O19" s="189"/>
      <c r="P19" s="183" t="s">
        <v>3359</v>
      </c>
      <c r="Q19" s="184">
        <v>10</v>
      </c>
      <c r="R19" s="183">
        <v>1</v>
      </c>
      <c r="S19" s="185" t="s">
        <v>3360</v>
      </c>
      <c r="T19" s="184">
        <v>16.695</v>
      </c>
      <c r="U19" s="186">
        <v>10</v>
      </c>
      <c r="V19" s="187">
        <v>166.95</v>
      </c>
      <c r="W19" s="188" t="s">
        <v>2315</v>
      </c>
      <c r="X19" s="189" t="s">
        <v>3361</v>
      </c>
      <c r="Y19" s="189"/>
      <c r="Z19" s="158" t="s">
        <v>2055</v>
      </c>
      <c r="AA19" s="159" t="s">
        <v>535</v>
      </c>
      <c r="AB19" s="158">
        <v>1</v>
      </c>
      <c r="AC19" s="160" t="s">
        <v>378</v>
      </c>
      <c r="AD19" s="161">
        <v>22.4381</v>
      </c>
      <c r="AE19" s="162">
        <v>10</v>
      </c>
      <c r="AF19" s="163">
        <v>224.38099999999997</v>
      </c>
      <c r="AG19" s="164" t="s">
        <v>279</v>
      </c>
      <c r="AH19" s="164" t="s">
        <v>280</v>
      </c>
      <c r="AI19" s="164"/>
    </row>
    <row r="20" spans="1:35" ht="24">
      <c r="A20" s="66">
        <v>17</v>
      </c>
      <c r="B20" s="84" t="s">
        <v>977</v>
      </c>
      <c r="C20" s="84">
        <v>10</v>
      </c>
      <c r="D20" s="85" t="s">
        <v>668</v>
      </c>
      <c r="E20" s="70">
        <v>10</v>
      </c>
      <c r="F20" s="183">
        <v>1114</v>
      </c>
      <c r="G20" s="184" t="s">
        <v>535</v>
      </c>
      <c r="H20" s="183">
        <v>1</v>
      </c>
      <c r="I20" s="185" t="s">
        <v>378</v>
      </c>
      <c r="J20" s="184">
        <v>16.224</v>
      </c>
      <c r="K20" s="186">
        <v>10</v>
      </c>
      <c r="L20" s="187">
        <v>162.24</v>
      </c>
      <c r="M20" s="188" t="s">
        <v>547</v>
      </c>
      <c r="N20" s="189" t="s">
        <v>3302</v>
      </c>
      <c r="O20" s="189"/>
      <c r="P20" s="183" t="s">
        <v>3362</v>
      </c>
      <c r="Q20" s="184">
        <v>10</v>
      </c>
      <c r="R20" s="183">
        <v>1</v>
      </c>
      <c r="S20" s="185" t="s">
        <v>3360</v>
      </c>
      <c r="T20" s="184">
        <v>26.618</v>
      </c>
      <c r="U20" s="186">
        <v>10</v>
      </c>
      <c r="V20" s="187">
        <v>266.18</v>
      </c>
      <c r="W20" s="188" t="s">
        <v>2315</v>
      </c>
      <c r="X20" s="189" t="s">
        <v>3363</v>
      </c>
      <c r="Y20" s="189"/>
      <c r="Z20" s="158" t="s">
        <v>2056</v>
      </c>
      <c r="AA20" s="159" t="s">
        <v>535</v>
      </c>
      <c r="AB20" s="158">
        <v>1</v>
      </c>
      <c r="AC20" s="160" t="s">
        <v>378</v>
      </c>
      <c r="AD20" s="161">
        <v>35.7739</v>
      </c>
      <c r="AE20" s="162">
        <v>10</v>
      </c>
      <c r="AF20" s="163">
        <v>357.739</v>
      </c>
      <c r="AG20" s="164" t="s">
        <v>279</v>
      </c>
      <c r="AH20" s="164" t="s">
        <v>281</v>
      </c>
      <c r="AI20" s="164"/>
    </row>
    <row r="21" spans="1:35" ht="48">
      <c r="A21" s="66">
        <v>18</v>
      </c>
      <c r="B21" s="86" t="s">
        <v>1471</v>
      </c>
      <c r="C21" s="86">
        <v>1</v>
      </c>
      <c r="D21" s="85" t="s">
        <v>581</v>
      </c>
      <c r="E21" s="70">
        <v>34</v>
      </c>
      <c r="F21" s="183">
        <v>1580</v>
      </c>
      <c r="G21" s="184" t="s">
        <v>2207</v>
      </c>
      <c r="H21" s="183">
        <v>1</v>
      </c>
      <c r="I21" s="185" t="s">
        <v>3303</v>
      </c>
      <c r="J21" s="184">
        <v>5.4092</v>
      </c>
      <c r="K21" s="186">
        <v>34</v>
      </c>
      <c r="L21" s="187">
        <v>183.9128</v>
      </c>
      <c r="M21" s="188" t="s">
        <v>548</v>
      </c>
      <c r="N21" s="189" t="s">
        <v>549</v>
      </c>
      <c r="O21" s="189"/>
      <c r="P21" s="183" t="s">
        <v>2300</v>
      </c>
      <c r="Q21" s="184">
        <v>1</v>
      </c>
      <c r="R21" s="183">
        <v>1</v>
      </c>
      <c r="S21" s="185" t="s">
        <v>3364</v>
      </c>
      <c r="T21" s="184">
        <v>5.2</v>
      </c>
      <c r="U21" s="186">
        <v>34</v>
      </c>
      <c r="V21" s="187">
        <v>176.8</v>
      </c>
      <c r="W21" s="188" t="s">
        <v>2313</v>
      </c>
      <c r="X21" s="189" t="s">
        <v>2322</v>
      </c>
      <c r="Y21" s="189" t="s">
        <v>2883</v>
      </c>
      <c r="Z21" s="158" t="s">
        <v>282</v>
      </c>
      <c r="AA21" s="159" t="s">
        <v>2199</v>
      </c>
      <c r="AB21" s="158">
        <v>1</v>
      </c>
      <c r="AC21" s="160" t="s">
        <v>1899</v>
      </c>
      <c r="AD21" s="161">
        <v>6.9264</v>
      </c>
      <c r="AE21" s="162">
        <v>34</v>
      </c>
      <c r="AF21" s="163">
        <v>235.4976</v>
      </c>
      <c r="AG21" s="164" t="s">
        <v>458</v>
      </c>
      <c r="AH21" s="164" t="s">
        <v>283</v>
      </c>
      <c r="AI21" s="164"/>
    </row>
    <row r="22" spans="1:35" ht="48">
      <c r="A22" s="66">
        <v>19</v>
      </c>
      <c r="B22" s="84" t="s">
        <v>1581</v>
      </c>
      <c r="C22" s="84">
        <v>1</v>
      </c>
      <c r="D22" s="85" t="s">
        <v>581</v>
      </c>
      <c r="E22" s="70">
        <v>17</v>
      </c>
      <c r="F22" s="183">
        <v>1611</v>
      </c>
      <c r="G22" s="184" t="s">
        <v>2207</v>
      </c>
      <c r="H22" s="183">
        <v>1</v>
      </c>
      <c r="I22" s="185" t="s">
        <v>3303</v>
      </c>
      <c r="J22" s="184">
        <v>2.1782</v>
      </c>
      <c r="K22" s="186">
        <v>17</v>
      </c>
      <c r="L22" s="187">
        <v>37.029399999999995</v>
      </c>
      <c r="M22" s="188" t="s">
        <v>548</v>
      </c>
      <c r="N22" s="189" t="s">
        <v>550</v>
      </c>
      <c r="O22" s="189"/>
      <c r="P22" s="183" t="s">
        <v>2301</v>
      </c>
      <c r="Q22" s="184">
        <v>1</v>
      </c>
      <c r="R22" s="183">
        <v>2</v>
      </c>
      <c r="S22" s="185" t="s">
        <v>3364</v>
      </c>
      <c r="T22" s="184">
        <v>3.3555</v>
      </c>
      <c r="U22" s="186">
        <v>8.5</v>
      </c>
      <c r="V22" s="187">
        <v>28.52175</v>
      </c>
      <c r="W22" s="188" t="s">
        <v>2313</v>
      </c>
      <c r="X22" s="189" t="s">
        <v>2323</v>
      </c>
      <c r="Y22" s="189"/>
      <c r="Z22" s="158" t="s">
        <v>284</v>
      </c>
      <c r="AA22" s="159" t="s">
        <v>2199</v>
      </c>
      <c r="AB22" s="158">
        <v>1</v>
      </c>
      <c r="AC22" s="160" t="s">
        <v>1899</v>
      </c>
      <c r="AD22" s="161">
        <v>2.8341</v>
      </c>
      <c r="AE22" s="162">
        <v>17</v>
      </c>
      <c r="AF22" s="163">
        <v>48.1797</v>
      </c>
      <c r="AG22" s="164" t="s">
        <v>458</v>
      </c>
      <c r="AH22" s="164" t="s">
        <v>285</v>
      </c>
      <c r="AI22" s="164"/>
    </row>
    <row r="23" spans="1:35" ht="25.5">
      <c r="A23" s="66">
        <v>20</v>
      </c>
      <c r="B23" s="86" t="s">
        <v>1582</v>
      </c>
      <c r="C23" s="86">
        <v>1</v>
      </c>
      <c r="D23" s="87" t="s">
        <v>665</v>
      </c>
      <c r="E23" s="70">
        <v>50</v>
      </c>
      <c r="F23" s="183">
        <v>1728</v>
      </c>
      <c r="G23" s="184" t="s">
        <v>2207</v>
      </c>
      <c r="H23" s="183">
        <v>1</v>
      </c>
      <c r="I23" s="185" t="s">
        <v>3304</v>
      </c>
      <c r="J23" s="184">
        <v>0.4095</v>
      </c>
      <c r="K23" s="186">
        <v>50</v>
      </c>
      <c r="L23" s="187">
        <v>20.475</v>
      </c>
      <c r="M23" s="188" t="s">
        <v>540</v>
      </c>
      <c r="N23" s="189" t="s">
        <v>551</v>
      </c>
      <c r="O23" s="189"/>
      <c r="P23" s="184">
        <v>17050</v>
      </c>
      <c r="Q23" s="184">
        <v>10</v>
      </c>
      <c r="R23" s="184">
        <v>10</v>
      </c>
      <c r="S23" s="185" t="s">
        <v>3365</v>
      </c>
      <c r="T23" s="184">
        <v>6.615</v>
      </c>
      <c r="U23" s="186">
        <v>5</v>
      </c>
      <c r="V23" s="187">
        <v>33.075</v>
      </c>
      <c r="W23" s="188" t="s">
        <v>2324</v>
      </c>
      <c r="X23" s="190" t="s">
        <v>2325</v>
      </c>
      <c r="Y23" s="190"/>
      <c r="Z23" s="158" t="s">
        <v>286</v>
      </c>
      <c r="AA23" s="159" t="s">
        <v>535</v>
      </c>
      <c r="AB23" s="158">
        <v>10</v>
      </c>
      <c r="AC23" s="160" t="s">
        <v>376</v>
      </c>
      <c r="AD23" s="161">
        <v>4.92</v>
      </c>
      <c r="AE23" s="162">
        <v>5</v>
      </c>
      <c r="AF23" s="163">
        <v>24.6</v>
      </c>
      <c r="AG23" s="164" t="s">
        <v>287</v>
      </c>
      <c r="AH23" s="164" t="s">
        <v>288</v>
      </c>
      <c r="AI23" s="164"/>
    </row>
    <row r="24" spans="1:35" ht="48">
      <c r="A24" s="66">
        <v>21</v>
      </c>
      <c r="B24" s="86" t="s">
        <v>978</v>
      </c>
      <c r="C24" s="86">
        <v>1</v>
      </c>
      <c r="D24" s="87" t="s">
        <v>665</v>
      </c>
      <c r="E24" s="70">
        <v>40</v>
      </c>
      <c r="F24" s="183">
        <v>1610</v>
      </c>
      <c r="G24" s="184" t="s">
        <v>2207</v>
      </c>
      <c r="H24" s="183">
        <v>1</v>
      </c>
      <c r="I24" s="185" t="s">
        <v>3304</v>
      </c>
      <c r="J24" s="184">
        <v>6.0962</v>
      </c>
      <c r="K24" s="186">
        <v>40</v>
      </c>
      <c r="L24" s="187">
        <v>243.84799999999998</v>
      </c>
      <c r="M24" s="188" t="s">
        <v>548</v>
      </c>
      <c r="N24" s="189" t="s">
        <v>552</v>
      </c>
      <c r="O24" s="189"/>
      <c r="P24" s="183" t="s">
        <v>3366</v>
      </c>
      <c r="Q24" s="184">
        <v>1</v>
      </c>
      <c r="R24" s="183">
        <v>1</v>
      </c>
      <c r="S24" s="185" t="s">
        <v>3367</v>
      </c>
      <c r="T24" s="184">
        <v>6.1</v>
      </c>
      <c r="U24" s="186">
        <v>40</v>
      </c>
      <c r="V24" s="187">
        <v>244</v>
      </c>
      <c r="W24" s="188" t="s">
        <v>2313</v>
      </c>
      <c r="X24" s="189" t="s">
        <v>2326</v>
      </c>
      <c r="Y24" s="189"/>
      <c r="Z24" s="158">
        <v>11904</v>
      </c>
      <c r="AA24" s="159" t="s">
        <v>2199</v>
      </c>
      <c r="AB24" s="158">
        <v>1</v>
      </c>
      <c r="AC24" s="160" t="s">
        <v>367</v>
      </c>
      <c r="AD24" s="161">
        <v>10.6327</v>
      </c>
      <c r="AE24" s="162">
        <v>40</v>
      </c>
      <c r="AF24" s="163">
        <v>425.308</v>
      </c>
      <c r="AG24" s="164" t="s">
        <v>528</v>
      </c>
      <c r="AH24" s="164" t="s">
        <v>289</v>
      </c>
      <c r="AI24" s="164"/>
    </row>
    <row r="25" spans="1:35" ht="48">
      <c r="A25" s="66">
        <v>22</v>
      </c>
      <c r="B25" s="86" t="s">
        <v>1583</v>
      </c>
      <c r="C25" s="86">
        <v>1</v>
      </c>
      <c r="D25" s="85" t="s">
        <v>665</v>
      </c>
      <c r="E25" s="70">
        <v>77</v>
      </c>
      <c r="F25" s="183">
        <v>1578</v>
      </c>
      <c r="G25" s="184" t="s">
        <v>2207</v>
      </c>
      <c r="H25" s="183">
        <v>1</v>
      </c>
      <c r="I25" s="185" t="s">
        <v>3304</v>
      </c>
      <c r="J25" s="184">
        <v>3.2254</v>
      </c>
      <c r="K25" s="186">
        <v>77</v>
      </c>
      <c r="L25" s="187">
        <v>248.35580000000002</v>
      </c>
      <c r="M25" s="188" t="s">
        <v>548</v>
      </c>
      <c r="N25" s="189" t="s">
        <v>553</v>
      </c>
      <c r="O25" s="189"/>
      <c r="P25" s="183" t="s">
        <v>2302</v>
      </c>
      <c r="Q25" s="184">
        <v>1</v>
      </c>
      <c r="R25" s="183">
        <v>2</v>
      </c>
      <c r="S25" s="185" t="s">
        <v>3367</v>
      </c>
      <c r="T25" s="184">
        <v>4.85</v>
      </c>
      <c r="U25" s="186">
        <v>38.5</v>
      </c>
      <c r="V25" s="187">
        <v>186.725</v>
      </c>
      <c r="W25" s="188" t="s">
        <v>2313</v>
      </c>
      <c r="X25" s="189" t="s">
        <v>2327</v>
      </c>
      <c r="Y25" s="189"/>
      <c r="Z25" s="158" t="s">
        <v>290</v>
      </c>
      <c r="AA25" s="159" t="s">
        <v>2199</v>
      </c>
      <c r="AB25" s="158">
        <v>1</v>
      </c>
      <c r="AC25" s="160" t="s">
        <v>367</v>
      </c>
      <c r="AD25" s="161">
        <v>3.5072</v>
      </c>
      <c r="AE25" s="162">
        <v>77</v>
      </c>
      <c r="AF25" s="163">
        <v>270.0544</v>
      </c>
      <c r="AG25" s="164" t="s">
        <v>458</v>
      </c>
      <c r="AH25" s="164" t="s">
        <v>291</v>
      </c>
      <c r="AI25" s="164"/>
    </row>
    <row r="26" spans="1:35" ht="48">
      <c r="A26" s="66">
        <v>23</v>
      </c>
      <c r="B26" s="86" t="s">
        <v>1584</v>
      </c>
      <c r="C26" s="86">
        <v>1</v>
      </c>
      <c r="D26" s="85" t="s">
        <v>668</v>
      </c>
      <c r="E26" s="70">
        <v>69</v>
      </c>
      <c r="F26" s="183">
        <v>1577</v>
      </c>
      <c r="G26" s="184" t="s">
        <v>2207</v>
      </c>
      <c r="H26" s="183">
        <v>1</v>
      </c>
      <c r="I26" s="185" t="s">
        <v>3305</v>
      </c>
      <c r="J26" s="184">
        <v>2.9722</v>
      </c>
      <c r="K26" s="186">
        <v>69</v>
      </c>
      <c r="L26" s="187">
        <v>205.0818</v>
      </c>
      <c r="M26" s="188" t="s">
        <v>548</v>
      </c>
      <c r="N26" s="189" t="s">
        <v>554</v>
      </c>
      <c r="O26" s="189"/>
      <c r="P26" s="183" t="s">
        <v>2303</v>
      </c>
      <c r="Q26" s="184">
        <v>1</v>
      </c>
      <c r="R26" s="183">
        <v>2</v>
      </c>
      <c r="S26" s="185" t="s">
        <v>3368</v>
      </c>
      <c r="T26" s="184">
        <v>4.37</v>
      </c>
      <c r="U26" s="186">
        <v>34.5</v>
      </c>
      <c r="V26" s="187">
        <v>150.765</v>
      </c>
      <c r="W26" s="188" t="s">
        <v>2313</v>
      </c>
      <c r="X26" s="189" t="s">
        <v>2328</v>
      </c>
      <c r="Y26" s="189"/>
      <c r="Z26" s="158" t="s">
        <v>292</v>
      </c>
      <c r="AA26" s="159" t="s">
        <v>2199</v>
      </c>
      <c r="AB26" s="158">
        <v>1</v>
      </c>
      <c r="AC26" s="160" t="s">
        <v>393</v>
      </c>
      <c r="AD26" s="161">
        <v>3.4146</v>
      </c>
      <c r="AE26" s="162">
        <v>69</v>
      </c>
      <c r="AF26" s="163">
        <v>235.6074</v>
      </c>
      <c r="AG26" s="164" t="s">
        <v>458</v>
      </c>
      <c r="AH26" s="164" t="s">
        <v>293</v>
      </c>
      <c r="AI26" s="164"/>
    </row>
    <row r="27" spans="1:35" ht="48">
      <c r="A27" s="66">
        <v>24</v>
      </c>
      <c r="B27" s="86" t="s">
        <v>1585</v>
      </c>
      <c r="C27" s="86">
        <v>1</v>
      </c>
      <c r="D27" s="85" t="s">
        <v>668</v>
      </c>
      <c r="E27" s="70">
        <v>31</v>
      </c>
      <c r="F27" s="183">
        <v>1579</v>
      </c>
      <c r="G27" s="184" t="s">
        <v>2207</v>
      </c>
      <c r="H27" s="183">
        <v>1</v>
      </c>
      <c r="I27" s="185" t="s">
        <v>3305</v>
      </c>
      <c r="J27" s="184">
        <v>4.9081</v>
      </c>
      <c r="K27" s="186">
        <v>31</v>
      </c>
      <c r="L27" s="187">
        <v>152.1511</v>
      </c>
      <c r="M27" s="188" t="s">
        <v>548</v>
      </c>
      <c r="N27" s="189" t="s">
        <v>555</v>
      </c>
      <c r="O27" s="189"/>
      <c r="P27" s="183" t="s">
        <v>3369</v>
      </c>
      <c r="Q27" s="184">
        <v>1</v>
      </c>
      <c r="R27" s="183">
        <v>1</v>
      </c>
      <c r="S27" s="185" t="s">
        <v>3368</v>
      </c>
      <c r="T27" s="184">
        <v>4.7477</v>
      </c>
      <c r="U27" s="186">
        <v>31</v>
      </c>
      <c r="V27" s="187">
        <v>147.1787</v>
      </c>
      <c r="W27" s="188" t="s">
        <v>2313</v>
      </c>
      <c r="X27" s="189" t="s">
        <v>2329</v>
      </c>
      <c r="Y27" s="189"/>
      <c r="Z27" s="158" t="s">
        <v>294</v>
      </c>
      <c r="AA27" s="159" t="s">
        <v>2199</v>
      </c>
      <c r="AB27" s="158">
        <v>1</v>
      </c>
      <c r="AC27" s="160" t="s">
        <v>393</v>
      </c>
      <c r="AD27" s="161">
        <v>5.8776</v>
      </c>
      <c r="AE27" s="162">
        <v>31</v>
      </c>
      <c r="AF27" s="163">
        <v>182.2056</v>
      </c>
      <c r="AG27" s="164" t="s">
        <v>458</v>
      </c>
      <c r="AH27" s="164" t="s">
        <v>295</v>
      </c>
      <c r="AI27" s="164"/>
    </row>
    <row r="28" spans="1:35" ht="48">
      <c r="A28" s="66">
        <v>25</v>
      </c>
      <c r="B28" s="84" t="s">
        <v>1586</v>
      </c>
      <c r="C28" s="84">
        <v>1</v>
      </c>
      <c r="D28" s="85" t="s">
        <v>668</v>
      </c>
      <c r="E28" s="70">
        <v>27</v>
      </c>
      <c r="F28" s="183">
        <v>1609</v>
      </c>
      <c r="G28" s="184" t="s">
        <v>2207</v>
      </c>
      <c r="H28" s="183">
        <v>1</v>
      </c>
      <c r="I28" s="185" t="s">
        <v>3305</v>
      </c>
      <c r="J28" s="184">
        <v>2.5263</v>
      </c>
      <c r="K28" s="186">
        <v>27</v>
      </c>
      <c r="L28" s="187">
        <v>68.2101</v>
      </c>
      <c r="M28" s="188" t="s">
        <v>548</v>
      </c>
      <c r="N28" s="189" t="s">
        <v>556</v>
      </c>
      <c r="O28" s="189"/>
      <c r="P28" s="183" t="s">
        <v>2304</v>
      </c>
      <c r="Q28" s="184">
        <v>1</v>
      </c>
      <c r="R28" s="183">
        <v>2</v>
      </c>
      <c r="S28" s="185" t="s">
        <v>3368</v>
      </c>
      <c r="T28" s="184">
        <v>3.9</v>
      </c>
      <c r="U28" s="186">
        <v>13.5</v>
      </c>
      <c r="V28" s="187">
        <v>52.65</v>
      </c>
      <c r="W28" s="188" t="s">
        <v>2313</v>
      </c>
      <c r="X28" s="189" t="s">
        <v>2330</v>
      </c>
      <c r="Y28" s="189"/>
      <c r="Z28" s="158" t="s">
        <v>296</v>
      </c>
      <c r="AA28" s="159" t="s">
        <v>2199</v>
      </c>
      <c r="AB28" s="158">
        <v>1</v>
      </c>
      <c r="AC28" s="160" t="s">
        <v>393</v>
      </c>
      <c r="AD28" s="161">
        <v>3.432</v>
      </c>
      <c r="AE28" s="162">
        <v>27</v>
      </c>
      <c r="AF28" s="163">
        <v>92.664</v>
      </c>
      <c r="AG28" s="164" t="s">
        <v>458</v>
      </c>
      <c r="AH28" s="164" t="s">
        <v>297</v>
      </c>
      <c r="AI28" s="164"/>
    </row>
    <row r="29" spans="1:35" ht="38.25">
      <c r="A29" s="66">
        <v>26</v>
      </c>
      <c r="B29" s="86" t="s">
        <v>1472</v>
      </c>
      <c r="C29" s="86">
        <v>50</v>
      </c>
      <c r="D29" s="87" t="s">
        <v>668</v>
      </c>
      <c r="E29" s="70">
        <v>174</v>
      </c>
      <c r="F29" s="183">
        <v>1617</v>
      </c>
      <c r="G29" s="184" t="s">
        <v>535</v>
      </c>
      <c r="H29" s="183">
        <v>1</v>
      </c>
      <c r="I29" s="185" t="s">
        <v>378</v>
      </c>
      <c r="J29" s="184">
        <v>6.255</v>
      </c>
      <c r="K29" s="186">
        <v>174</v>
      </c>
      <c r="L29" s="187">
        <v>1088.37</v>
      </c>
      <c r="M29" s="188" t="s">
        <v>540</v>
      </c>
      <c r="N29" s="189" t="s">
        <v>557</v>
      </c>
      <c r="O29" s="189"/>
      <c r="P29" s="183" t="s">
        <v>3370</v>
      </c>
      <c r="Q29" s="184">
        <v>50</v>
      </c>
      <c r="R29" s="183">
        <v>1</v>
      </c>
      <c r="S29" s="185" t="s">
        <v>3371</v>
      </c>
      <c r="T29" s="184">
        <v>5.415</v>
      </c>
      <c r="U29" s="186">
        <v>174</v>
      </c>
      <c r="V29" s="187">
        <v>942.21</v>
      </c>
      <c r="W29" s="188" t="s">
        <v>2315</v>
      </c>
      <c r="X29" s="189" t="s">
        <v>2331</v>
      </c>
      <c r="Y29" s="189" t="s">
        <v>2883</v>
      </c>
      <c r="Z29" s="158">
        <v>717805</v>
      </c>
      <c r="AA29" s="159" t="s">
        <v>535</v>
      </c>
      <c r="AB29" s="158">
        <v>1</v>
      </c>
      <c r="AC29" s="160" t="s">
        <v>378</v>
      </c>
      <c r="AD29" s="161">
        <v>5.2965</v>
      </c>
      <c r="AE29" s="162">
        <v>174</v>
      </c>
      <c r="AF29" s="163">
        <v>921.591</v>
      </c>
      <c r="AG29" s="164" t="s">
        <v>298</v>
      </c>
      <c r="AH29" s="164" t="s">
        <v>299</v>
      </c>
      <c r="AI29" s="164"/>
    </row>
    <row r="30" spans="1:35" ht="25.5">
      <c r="A30" s="66">
        <v>27</v>
      </c>
      <c r="B30" s="86" t="s">
        <v>979</v>
      </c>
      <c r="C30" s="86">
        <v>50</v>
      </c>
      <c r="D30" s="87" t="s">
        <v>668</v>
      </c>
      <c r="E30" s="70">
        <v>85</v>
      </c>
      <c r="F30" s="183">
        <v>1618</v>
      </c>
      <c r="G30" s="184" t="s">
        <v>535</v>
      </c>
      <c r="H30" s="183">
        <v>1</v>
      </c>
      <c r="I30" s="185" t="s">
        <v>378</v>
      </c>
      <c r="J30" s="184">
        <v>7.645</v>
      </c>
      <c r="K30" s="186">
        <v>85</v>
      </c>
      <c r="L30" s="187">
        <v>649.825</v>
      </c>
      <c r="M30" s="188" t="s">
        <v>540</v>
      </c>
      <c r="N30" s="189" t="s">
        <v>558</v>
      </c>
      <c r="O30" s="189"/>
      <c r="P30" s="183" t="s">
        <v>3372</v>
      </c>
      <c r="Q30" s="184">
        <v>30</v>
      </c>
      <c r="R30" s="183">
        <v>0.6</v>
      </c>
      <c r="S30" s="185" t="s">
        <v>3345</v>
      </c>
      <c r="T30" s="184">
        <v>4.782</v>
      </c>
      <c r="U30" s="186">
        <v>141.66666666666669</v>
      </c>
      <c r="V30" s="187">
        <v>677.45</v>
      </c>
      <c r="W30" s="188" t="s">
        <v>2315</v>
      </c>
      <c r="X30" s="189" t="s">
        <v>2332</v>
      </c>
      <c r="Y30" s="189"/>
      <c r="Z30" s="158">
        <v>717806</v>
      </c>
      <c r="AA30" s="159" t="s">
        <v>535</v>
      </c>
      <c r="AB30" s="158">
        <v>1</v>
      </c>
      <c r="AC30" s="160" t="s">
        <v>378</v>
      </c>
      <c r="AD30" s="161">
        <v>9.1281</v>
      </c>
      <c r="AE30" s="162">
        <v>85</v>
      </c>
      <c r="AF30" s="163">
        <v>775.8885</v>
      </c>
      <c r="AG30" s="164" t="s">
        <v>298</v>
      </c>
      <c r="AH30" s="164" t="s">
        <v>300</v>
      </c>
      <c r="AI30" s="164"/>
    </row>
    <row r="31" spans="1:35" ht="38.25">
      <c r="A31" s="66">
        <v>28</v>
      </c>
      <c r="B31" s="86" t="s">
        <v>980</v>
      </c>
      <c r="C31" s="86">
        <v>100</v>
      </c>
      <c r="D31" s="87" t="s">
        <v>668</v>
      </c>
      <c r="E31" s="70">
        <v>324</v>
      </c>
      <c r="F31" s="183">
        <v>1615</v>
      </c>
      <c r="G31" s="184" t="s">
        <v>535</v>
      </c>
      <c r="H31" s="183">
        <v>1</v>
      </c>
      <c r="I31" s="185" t="s">
        <v>378</v>
      </c>
      <c r="J31" s="184">
        <v>3.16</v>
      </c>
      <c r="K31" s="186">
        <v>324</v>
      </c>
      <c r="L31" s="187">
        <v>1023.84</v>
      </c>
      <c r="M31" s="188" t="s">
        <v>540</v>
      </c>
      <c r="N31" s="189" t="s">
        <v>559</v>
      </c>
      <c r="O31" s="189"/>
      <c r="P31" s="183" t="s">
        <v>3373</v>
      </c>
      <c r="Q31" s="184">
        <v>60</v>
      </c>
      <c r="R31" s="183">
        <v>0.6</v>
      </c>
      <c r="S31" s="185" t="s">
        <v>183</v>
      </c>
      <c r="T31" s="184">
        <v>2.4</v>
      </c>
      <c r="U31" s="186">
        <v>540</v>
      </c>
      <c r="V31" s="187">
        <v>1296</v>
      </c>
      <c r="W31" s="188" t="s">
        <v>2315</v>
      </c>
      <c r="X31" s="189" t="s">
        <v>2333</v>
      </c>
      <c r="Y31" s="189"/>
      <c r="Z31" s="158" t="s">
        <v>301</v>
      </c>
      <c r="AA31" s="159" t="s">
        <v>535</v>
      </c>
      <c r="AB31" s="158">
        <v>1</v>
      </c>
      <c r="AC31" s="160" t="s">
        <v>378</v>
      </c>
      <c r="AD31" s="161">
        <v>3.4867</v>
      </c>
      <c r="AE31" s="162">
        <v>324</v>
      </c>
      <c r="AF31" s="163">
        <v>1129.6908</v>
      </c>
      <c r="AG31" s="164" t="s">
        <v>298</v>
      </c>
      <c r="AH31" s="164" t="s">
        <v>302</v>
      </c>
      <c r="AI31" s="164"/>
    </row>
    <row r="32" spans="1:35" ht="25.5">
      <c r="A32" s="66">
        <v>29</v>
      </c>
      <c r="B32" s="86" t="s">
        <v>981</v>
      </c>
      <c r="C32" s="86">
        <v>100</v>
      </c>
      <c r="D32" s="87" t="s">
        <v>668</v>
      </c>
      <c r="E32" s="70">
        <v>148</v>
      </c>
      <c r="F32" s="183">
        <v>1699</v>
      </c>
      <c r="G32" s="184" t="s">
        <v>535</v>
      </c>
      <c r="H32" s="183">
        <v>1</v>
      </c>
      <c r="I32" s="185" t="s">
        <v>378</v>
      </c>
      <c r="J32" s="184">
        <v>5.92</v>
      </c>
      <c r="K32" s="186">
        <v>148</v>
      </c>
      <c r="L32" s="187">
        <v>876.16</v>
      </c>
      <c r="M32" s="188" t="s">
        <v>540</v>
      </c>
      <c r="N32" s="189" t="s">
        <v>3306</v>
      </c>
      <c r="O32" s="189"/>
      <c r="P32" s="183" t="s">
        <v>3373</v>
      </c>
      <c r="Q32" s="184">
        <v>60</v>
      </c>
      <c r="R32" s="183">
        <v>0.6</v>
      </c>
      <c r="S32" s="185" t="s">
        <v>183</v>
      </c>
      <c r="T32" s="184">
        <v>2.4</v>
      </c>
      <c r="U32" s="186">
        <v>246.66666666666669</v>
      </c>
      <c r="V32" s="187">
        <v>592</v>
      </c>
      <c r="W32" s="188" t="s">
        <v>2315</v>
      </c>
      <c r="X32" s="189" t="s">
        <v>2333</v>
      </c>
      <c r="Y32" s="189"/>
      <c r="Z32" s="158">
        <v>717802</v>
      </c>
      <c r="AA32" s="159" t="s">
        <v>535</v>
      </c>
      <c r="AB32" s="158">
        <v>1</v>
      </c>
      <c r="AC32" s="160" t="s">
        <v>378</v>
      </c>
      <c r="AD32" s="161">
        <v>2.921</v>
      </c>
      <c r="AE32" s="162">
        <v>148</v>
      </c>
      <c r="AF32" s="163">
        <v>432.308</v>
      </c>
      <c r="AG32" s="164" t="s">
        <v>298</v>
      </c>
      <c r="AH32" s="164" t="s">
        <v>303</v>
      </c>
      <c r="AI32" s="164"/>
    </row>
    <row r="33" spans="1:35" ht="25.5">
      <c r="A33" s="66">
        <v>30</v>
      </c>
      <c r="B33" s="86" t="s">
        <v>2797</v>
      </c>
      <c r="C33" s="86">
        <v>14</v>
      </c>
      <c r="D33" s="87" t="s">
        <v>578</v>
      </c>
      <c r="E33" s="70">
        <v>137</v>
      </c>
      <c r="F33" s="183">
        <v>1250</v>
      </c>
      <c r="G33" s="184" t="s">
        <v>535</v>
      </c>
      <c r="H33" s="183">
        <v>1</v>
      </c>
      <c r="I33" s="185" t="s">
        <v>1829</v>
      </c>
      <c r="J33" s="184">
        <v>1.0794</v>
      </c>
      <c r="K33" s="186">
        <v>137</v>
      </c>
      <c r="L33" s="187">
        <v>147.87779999999998</v>
      </c>
      <c r="M33" s="188" t="s">
        <v>547</v>
      </c>
      <c r="N33" s="189" t="s">
        <v>560</v>
      </c>
      <c r="O33" s="189"/>
      <c r="P33" s="183" t="s">
        <v>2305</v>
      </c>
      <c r="Q33" s="184">
        <v>16</v>
      </c>
      <c r="R33" s="183">
        <v>1.1426</v>
      </c>
      <c r="S33" s="185" t="s">
        <v>184</v>
      </c>
      <c r="T33" s="184">
        <v>1.024</v>
      </c>
      <c r="U33" s="186">
        <v>119.90197794503763</v>
      </c>
      <c r="V33" s="187">
        <v>122.77962541571854</v>
      </c>
      <c r="W33" s="188" t="s">
        <v>2109</v>
      </c>
      <c r="X33" s="189" t="s">
        <v>2334</v>
      </c>
      <c r="Y33" s="189"/>
      <c r="Z33" s="158" t="s">
        <v>304</v>
      </c>
      <c r="AA33" s="159" t="s">
        <v>535</v>
      </c>
      <c r="AB33" s="158">
        <v>1</v>
      </c>
      <c r="AC33" s="160" t="s">
        <v>1829</v>
      </c>
      <c r="AD33" s="161">
        <v>2.3622</v>
      </c>
      <c r="AE33" s="162">
        <v>137</v>
      </c>
      <c r="AF33" s="163">
        <v>323.6214</v>
      </c>
      <c r="AG33" s="164" t="s">
        <v>2081</v>
      </c>
      <c r="AH33" s="164" t="s">
        <v>305</v>
      </c>
      <c r="AI33" s="164"/>
    </row>
    <row r="34" spans="1:35" ht="25.5">
      <c r="A34" s="66">
        <v>31</v>
      </c>
      <c r="B34" s="86" t="s">
        <v>2798</v>
      </c>
      <c r="C34" s="86">
        <v>50</v>
      </c>
      <c r="D34" s="87" t="s">
        <v>668</v>
      </c>
      <c r="E34" s="70">
        <v>260</v>
      </c>
      <c r="F34" s="183">
        <v>1616</v>
      </c>
      <c r="G34" s="184" t="s">
        <v>535</v>
      </c>
      <c r="H34" s="183">
        <v>1</v>
      </c>
      <c r="I34" s="185" t="s">
        <v>378</v>
      </c>
      <c r="J34" s="184">
        <v>3.555</v>
      </c>
      <c r="K34" s="186">
        <v>260</v>
      </c>
      <c r="L34" s="187">
        <v>924.3</v>
      </c>
      <c r="M34" s="188" t="s">
        <v>540</v>
      </c>
      <c r="N34" s="189" t="s">
        <v>3307</v>
      </c>
      <c r="O34" s="189"/>
      <c r="P34" s="183" t="s">
        <v>2306</v>
      </c>
      <c r="Q34" s="184">
        <v>50</v>
      </c>
      <c r="R34" s="183">
        <v>1</v>
      </c>
      <c r="S34" s="185" t="s">
        <v>3371</v>
      </c>
      <c r="T34" s="184">
        <v>4.25</v>
      </c>
      <c r="U34" s="186">
        <v>260</v>
      </c>
      <c r="V34" s="187">
        <v>1105</v>
      </c>
      <c r="W34" s="188" t="s">
        <v>2315</v>
      </c>
      <c r="X34" s="189" t="s">
        <v>2335</v>
      </c>
      <c r="Y34" s="189"/>
      <c r="Z34" s="158">
        <v>717803</v>
      </c>
      <c r="AA34" s="159" t="s">
        <v>535</v>
      </c>
      <c r="AB34" s="158">
        <v>1</v>
      </c>
      <c r="AC34" s="160" t="s">
        <v>378</v>
      </c>
      <c r="AD34" s="161">
        <v>4.572</v>
      </c>
      <c r="AE34" s="162">
        <v>260</v>
      </c>
      <c r="AF34" s="163">
        <v>1188.72</v>
      </c>
      <c r="AG34" s="164" t="s">
        <v>298</v>
      </c>
      <c r="AH34" s="164" t="s">
        <v>306</v>
      </c>
      <c r="AI34" s="164"/>
    </row>
    <row r="35" spans="1:35" ht="36">
      <c r="A35" s="66">
        <v>32</v>
      </c>
      <c r="B35" s="84" t="s">
        <v>1473</v>
      </c>
      <c r="C35" s="84">
        <v>50</v>
      </c>
      <c r="D35" s="85" t="s">
        <v>578</v>
      </c>
      <c r="E35" s="70">
        <v>4</v>
      </c>
      <c r="F35" s="183">
        <v>1186</v>
      </c>
      <c r="G35" s="184" t="s">
        <v>535</v>
      </c>
      <c r="H35" s="183">
        <v>1</v>
      </c>
      <c r="I35" s="185" t="s">
        <v>1829</v>
      </c>
      <c r="J35" s="184">
        <v>1.7192</v>
      </c>
      <c r="K35" s="186">
        <v>4</v>
      </c>
      <c r="L35" s="187">
        <v>6.8768</v>
      </c>
      <c r="M35" s="188" t="s">
        <v>547</v>
      </c>
      <c r="N35" s="189" t="s">
        <v>3308</v>
      </c>
      <c r="O35" s="189"/>
      <c r="P35" s="183" t="s">
        <v>185</v>
      </c>
      <c r="Q35" s="184">
        <v>100</v>
      </c>
      <c r="R35" s="183">
        <v>2</v>
      </c>
      <c r="S35" s="185" t="s">
        <v>186</v>
      </c>
      <c r="T35" s="184">
        <v>9.44</v>
      </c>
      <c r="U35" s="186">
        <v>2</v>
      </c>
      <c r="V35" s="187">
        <v>18.88</v>
      </c>
      <c r="W35" s="188" t="s">
        <v>2109</v>
      </c>
      <c r="X35" s="189" t="s">
        <v>2336</v>
      </c>
      <c r="Y35" s="189" t="s">
        <v>2883</v>
      </c>
      <c r="Z35" s="158">
        <v>3582</v>
      </c>
      <c r="AA35" s="159" t="s">
        <v>535</v>
      </c>
      <c r="AB35" s="158">
        <v>1</v>
      </c>
      <c r="AC35" s="160" t="s">
        <v>1829</v>
      </c>
      <c r="AD35" s="161">
        <v>13.7456</v>
      </c>
      <c r="AE35" s="162">
        <v>4</v>
      </c>
      <c r="AF35" s="163">
        <v>54.9824</v>
      </c>
      <c r="AG35" s="164" t="s">
        <v>415</v>
      </c>
      <c r="AH35" s="164" t="s">
        <v>307</v>
      </c>
      <c r="AI35" s="164"/>
    </row>
    <row r="36" spans="1:35" ht="36">
      <c r="A36" s="66">
        <v>33</v>
      </c>
      <c r="B36" s="84" t="s">
        <v>2799</v>
      </c>
      <c r="C36" s="84">
        <v>100</v>
      </c>
      <c r="D36" s="85" t="s">
        <v>578</v>
      </c>
      <c r="E36" s="70">
        <v>30</v>
      </c>
      <c r="F36" s="183">
        <v>1060</v>
      </c>
      <c r="G36" s="184" t="s">
        <v>535</v>
      </c>
      <c r="H36" s="183">
        <v>0.5</v>
      </c>
      <c r="I36" s="185" t="s">
        <v>1829</v>
      </c>
      <c r="J36" s="184">
        <v>6.96</v>
      </c>
      <c r="K36" s="186">
        <v>60</v>
      </c>
      <c r="L36" s="187">
        <v>417.6</v>
      </c>
      <c r="M36" s="188" t="s">
        <v>547</v>
      </c>
      <c r="N36" s="189" t="s">
        <v>3309</v>
      </c>
      <c r="O36" s="189"/>
      <c r="P36" s="183" t="s">
        <v>185</v>
      </c>
      <c r="Q36" s="184">
        <v>100</v>
      </c>
      <c r="R36" s="183">
        <v>1</v>
      </c>
      <c r="S36" s="185" t="s">
        <v>186</v>
      </c>
      <c r="T36" s="184">
        <v>9.44</v>
      </c>
      <c r="U36" s="186">
        <v>30</v>
      </c>
      <c r="V36" s="187">
        <v>283.2</v>
      </c>
      <c r="W36" s="188" t="s">
        <v>2109</v>
      </c>
      <c r="X36" s="189" t="s">
        <v>2336</v>
      </c>
      <c r="Y36" s="189"/>
      <c r="Z36" s="158">
        <v>3582</v>
      </c>
      <c r="AA36" s="159" t="s">
        <v>535</v>
      </c>
      <c r="AB36" s="158">
        <v>1</v>
      </c>
      <c r="AC36" s="160" t="s">
        <v>1829</v>
      </c>
      <c r="AD36" s="161">
        <v>13.7456</v>
      </c>
      <c r="AE36" s="162">
        <v>30</v>
      </c>
      <c r="AF36" s="163">
        <v>412.368</v>
      </c>
      <c r="AG36" s="164" t="s">
        <v>415</v>
      </c>
      <c r="AH36" s="164" t="s">
        <v>307</v>
      </c>
      <c r="AI36" s="164"/>
    </row>
    <row r="37" spans="1:35" ht="36">
      <c r="A37" s="66">
        <v>34</v>
      </c>
      <c r="B37" s="84" t="s">
        <v>2800</v>
      </c>
      <c r="C37" s="84">
        <v>50</v>
      </c>
      <c r="D37" s="85" t="s">
        <v>668</v>
      </c>
      <c r="E37" s="70">
        <v>9</v>
      </c>
      <c r="F37" s="183">
        <v>1135</v>
      </c>
      <c r="G37" s="184" t="s">
        <v>535</v>
      </c>
      <c r="H37" s="183">
        <v>1</v>
      </c>
      <c r="I37" s="185" t="s">
        <v>378</v>
      </c>
      <c r="J37" s="184">
        <v>14.55</v>
      </c>
      <c r="K37" s="186">
        <v>9</v>
      </c>
      <c r="L37" s="187">
        <v>130.95</v>
      </c>
      <c r="M37" s="188" t="s">
        <v>547</v>
      </c>
      <c r="N37" s="189" t="s">
        <v>3310</v>
      </c>
      <c r="O37" s="189"/>
      <c r="P37" s="183" t="s">
        <v>187</v>
      </c>
      <c r="Q37" s="184">
        <v>50</v>
      </c>
      <c r="R37" s="183">
        <v>1</v>
      </c>
      <c r="S37" s="185" t="s">
        <v>3371</v>
      </c>
      <c r="T37" s="184">
        <v>8.635</v>
      </c>
      <c r="U37" s="186">
        <v>9</v>
      </c>
      <c r="V37" s="187">
        <v>77.715</v>
      </c>
      <c r="W37" s="188" t="s">
        <v>2109</v>
      </c>
      <c r="X37" s="189" t="s">
        <v>2337</v>
      </c>
      <c r="Y37" s="189"/>
      <c r="Z37" s="158">
        <v>3584</v>
      </c>
      <c r="AA37" s="159" t="s">
        <v>535</v>
      </c>
      <c r="AB37" s="158">
        <v>1</v>
      </c>
      <c r="AC37" s="160" t="s">
        <v>378</v>
      </c>
      <c r="AD37" s="161">
        <v>20.0519</v>
      </c>
      <c r="AE37" s="162">
        <v>9</v>
      </c>
      <c r="AF37" s="163">
        <v>180.4671</v>
      </c>
      <c r="AG37" s="164" t="s">
        <v>415</v>
      </c>
      <c r="AH37" s="164" t="s">
        <v>308</v>
      </c>
      <c r="AI37" s="164"/>
    </row>
    <row r="38" spans="1:35" ht="36">
      <c r="A38" s="66">
        <v>35</v>
      </c>
      <c r="B38" s="84" t="s">
        <v>2801</v>
      </c>
      <c r="C38" s="84">
        <v>50</v>
      </c>
      <c r="D38" s="85" t="s">
        <v>578</v>
      </c>
      <c r="E38" s="70">
        <v>24</v>
      </c>
      <c r="F38" s="183">
        <v>1056</v>
      </c>
      <c r="G38" s="184" t="s">
        <v>535</v>
      </c>
      <c r="H38" s="183">
        <v>1</v>
      </c>
      <c r="I38" s="185" t="s">
        <v>1829</v>
      </c>
      <c r="J38" s="184">
        <v>10.1</v>
      </c>
      <c r="K38" s="186">
        <v>24</v>
      </c>
      <c r="L38" s="187">
        <v>242.4</v>
      </c>
      <c r="M38" s="188" t="s">
        <v>547</v>
      </c>
      <c r="N38" s="189" t="s">
        <v>870</v>
      </c>
      <c r="O38" s="189"/>
      <c r="P38" s="183" t="s">
        <v>188</v>
      </c>
      <c r="Q38" s="184">
        <v>50</v>
      </c>
      <c r="R38" s="183">
        <v>1</v>
      </c>
      <c r="S38" s="185" t="s">
        <v>189</v>
      </c>
      <c r="T38" s="184">
        <v>13.93</v>
      </c>
      <c r="U38" s="186">
        <v>24</v>
      </c>
      <c r="V38" s="187">
        <v>334.32</v>
      </c>
      <c r="W38" s="188" t="s">
        <v>2109</v>
      </c>
      <c r="X38" s="189" t="s">
        <v>2338</v>
      </c>
      <c r="Y38" s="189"/>
      <c r="Z38" s="158">
        <v>3586</v>
      </c>
      <c r="AA38" s="159" t="s">
        <v>535</v>
      </c>
      <c r="AB38" s="158">
        <v>1</v>
      </c>
      <c r="AC38" s="160" t="s">
        <v>1829</v>
      </c>
      <c r="AD38" s="161">
        <v>15.5515</v>
      </c>
      <c r="AE38" s="162">
        <v>24</v>
      </c>
      <c r="AF38" s="163">
        <v>373.236</v>
      </c>
      <c r="AG38" s="164" t="s">
        <v>415</v>
      </c>
      <c r="AH38" s="164" t="s">
        <v>309</v>
      </c>
      <c r="AI38" s="164"/>
    </row>
    <row r="39" spans="1:35" ht="25.5">
      <c r="A39" s="66">
        <v>36</v>
      </c>
      <c r="B39" s="86" t="s">
        <v>2802</v>
      </c>
      <c r="C39" s="86">
        <v>50</v>
      </c>
      <c r="D39" s="87" t="s">
        <v>668</v>
      </c>
      <c r="E39" s="70">
        <v>4</v>
      </c>
      <c r="F39" s="183">
        <v>1058</v>
      </c>
      <c r="G39" s="184" t="s">
        <v>535</v>
      </c>
      <c r="H39" s="183">
        <v>1</v>
      </c>
      <c r="I39" s="185" t="s">
        <v>378</v>
      </c>
      <c r="J39" s="184">
        <v>25.01</v>
      </c>
      <c r="K39" s="186">
        <v>4</v>
      </c>
      <c r="L39" s="187">
        <v>100.04</v>
      </c>
      <c r="M39" s="188" t="s">
        <v>547</v>
      </c>
      <c r="N39" s="189" t="s">
        <v>871</v>
      </c>
      <c r="O39" s="189"/>
      <c r="P39" s="183">
        <v>3590</v>
      </c>
      <c r="Q39" s="184">
        <v>25</v>
      </c>
      <c r="R39" s="183">
        <v>0.5</v>
      </c>
      <c r="S39" s="185" t="s">
        <v>3347</v>
      </c>
      <c r="T39" s="184">
        <v>30</v>
      </c>
      <c r="U39" s="186">
        <v>8</v>
      </c>
      <c r="V39" s="187">
        <v>240</v>
      </c>
      <c r="W39" s="188" t="s">
        <v>2081</v>
      </c>
      <c r="X39" s="190" t="s">
        <v>190</v>
      </c>
      <c r="Y39" s="190"/>
      <c r="Z39" s="158">
        <v>3590</v>
      </c>
      <c r="AA39" s="159" t="s">
        <v>535</v>
      </c>
      <c r="AB39" s="158">
        <v>1</v>
      </c>
      <c r="AC39" s="160" t="s">
        <v>378</v>
      </c>
      <c r="AD39" s="161">
        <v>22.6152</v>
      </c>
      <c r="AE39" s="162">
        <v>4</v>
      </c>
      <c r="AF39" s="163">
        <v>90.4608</v>
      </c>
      <c r="AG39" s="164" t="s">
        <v>415</v>
      </c>
      <c r="AH39" s="164" t="s">
        <v>310</v>
      </c>
      <c r="AI39" s="164"/>
    </row>
    <row r="40" spans="1:35" ht="36">
      <c r="A40" s="66">
        <v>37</v>
      </c>
      <c r="B40" s="86" t="s">
        <v>1474</v>
      </c>
      <c r="C40" s="86">
        <v>100</v>
      </c>
      <c r="D40" s="85" t="s">
        <v>578</v>
      </c>
      <c r="E40" s="70">
        <v>45</v>
      </c>
      <c r="F40" s="183">
        <v>1190</v>
      </c>
      <c r="G40" s="184" t="s">
        <v>535</v>
      </c>
      <c r="H40" s="183">
        <v>1</v>
      </c>
      <c r="I40" s="185" t="s">
        <v>1829</v>
      </c>
      <c r="J40" s="184">
        <v>4.98</v>
      </c>
      <c r="K40" s="186">
        <v>45</v>
      </c>
      <c r="L40" s="187">
        <v>224.1</v>
      </c>
      <c r="M40" s="188" t="s">
        <v>3311</v>
      </c>
      <c r="N40" s="189" t="s">
        <v>873</v>
      </c>
      <c r="O40" s="189"/>
      <c r="P40" s="183" t="s">
        <v>191</v>
      </c>
      <c r="Q40" s="184">
        <v>100</v>
      </c>
      <c r="R40" s="183">
        <v>1</v>
      </c>
      <c r="S40" s="185" t="s">
        <v>186</v>
      </c>
      <c r="T40" s="184">
        <v>1.1</v>
      </c>
      <c r="U40" s="186">
        <v>45</v>
      </c>
      <c r="V40" s="187">
        <v>49.5</v>
      </c>
      <c r="W40" s="188" t="s">
        <v>534</v>
      </c>
      <c r="X40" s="189" t="s">
        <v>2339</v>
      </c>
      <c r="Y40" s="189" t="s">
        <v>2883</v>
      </c>
      <c r="Z40" s="158">
        <v>111400945</v>
      </c>
      <c r="AA40" s="159" t="s">
        <v>535</v>
      </c>
      <c r="AB40" s="158">
        <v>1</v>
      </c>
      <c r="AC40" s="160" t="s">
        <v>1829</v>
      </c>
      <c r="AD40" s="161">
        <v>5.6531</v>
      </c>
      <c r="AE40" s="162">
        <v>45</v>
      </c>
      <c r="AF40" s="163">
        <v>254.3895</v>
      </c>
      <c r="AG40" s="164" t="s">
        <v>872</v>
      </c>
      <c r="AH40" s="164" t="s">
        <v>311</v>
      </c>
      <c r="AI40" s="164"/>
    </row>
    <row r="41" spans="1:35" ht="45">
      <c r="A41" s="66">
        <v>38</v>
      </c>
      <c r="B41" s="84" t="s">
        <v>2803</v>
      </c>
      <c r="C41" s="84">
        <v>20</v>
      </c>
      <c r="D41" s="85" t="s">
        <v>668</v>
      </c>
      <c r="E41" s="70">
        <v>6</v>
      </c>
      <c r="F41" s="183">
        <v>1511</v>
      </c>
      <c r="G41" s="184" t="s">
        <v>535</v>
      </c>
      <c r="H41" s="183">
        <v>1</v>
      </c>
      <c r="I41" s="185" t="s">
        <v>378</v>
      </c>
      <c r="J41" s="184">
        <v>3.6</v>
      </c>
      <c r="K41" s="186">
        <v>6</v>
      </c>
      <c r="L41" s="187">
        <v>21.6</v>
      </c>
      <c r="M41" s="188" t="s">
        <v>540</v>
      </c>
      <c r="N41" s="189" t="s">
        <v>874</v>
      </c>
      <c r="O41" s="189"/>
      <c r="P41" s="183" t="s">
        <v>192</v>
      </c>
      <c r="Q41" s="184">
        <v>21</v>
      </c>
      <c r="R41" s="183">
        <v>1.05</v>
      </c>
      <c r="S41" s="185" t="s">
        <v>193</v>
      </c>
      <c r="T41" s="184">
        <v>2.8728000000000002</v>
      </c>
      <c r="U41" s="186">
        <v>5.714285714285714</v>
      </c>
      <c r="V41" s="187">
        <v>16.416</v>
      </c>
      <c r="W41" s="188" t="s">
        <v>2109</v>
      </c>
      <c r="X41" s="189" t="s">
        <v>2340</v>
      </c>
      <c r="Y41" s="189" t="s">
        <v>2883</v>
      </c>
      <c r="Z41" s="158">
        <v>1539</v>
      </c>
      <c r="AA41" s="159" t="s">
        <v>2199</v>
      </c>
      <c r="AB41" s="158">
        <v>1</v>
      </c>
      <c r="AC41" s="160" t="s">
        <v>393</v>
      </c>
      <c r="AD41" s="161">
        <v>2.9256</v>
      </c>
      <c r="AE41" s="162">
        <v>6</v>
      </c>
      <c r="AF41" s="163">
        <v>17.553600000000003</v>
      </c>
      <c r="AG41" s="164" t="s">
        <v>2081</v>
      </c>
      <c r="AH41" s="164" t="s">
        <v>312</v>
      </c>
      <c r="AI41" s="164"/>
    </row>
    <row r="42" spans="1:35" ht="33.75">
      <c r="A42" s="66">
        <v>39</v>
      </c>
      <c r="B42" s="84" t="s">
        <v>2804</v>
      </c>
      <c r="C42" s="84">
        <v>40</v>
      </c>
      <c r="D42" s="85" t="s">
        <v>668</v>
      </c>
      <c r="E42" s="70">
        <v>56</v>
      </c>
      <c r="F42" s="183">
        <v>1077</v>
      </c>
      <c r="G42" s="184" t="s">
        <v>535</v>
      </c>
      <c r="H42" s="183">
        <v>1</v>
      </c>
      <c r="I42" s="185" t="s">
        <v>378</v>
      </c>
      <c r="J42" s="184">
        <v>1.604</v>
      </c>
      <c r="K42" s="186">
        <v>56</v>
      </c>
      <c r="L42" s="187">
        <v>89.82400000000001</v>
      </c>
      <c r="M42" s="188" t="s">
        <v>547</v>
      </c>
      <c r="N42" s="189" t="s">
        <v>3312</v>
      </c>
      <c r="O42" s="189"/>
      <c r="P42" s="183" t="s">
        <v>194</v>
      </c>
      <c r="Q42" s="184">
        <v>20</v>
      </c>
      <c r="R42" s="183">
        <v>0.5</v>
      </c>
      <c r="S42" s="185" t="s">
        <v>195</v>
      </c>
      <c r="T42" s="184">
        <v>0.32</v>
      </c>
      <c r="U42" s="186">
        <v>112</v>
      </c>
      <c r="V42" s="187">
        <v>35.84</v>
      </c>
      <c r="W42" s="188" t="s">
        <v>2109</v>
      </c>
      <c r="X42" s="189" t="s">
        <v>196</v>
      </c>
      <c r="Y42" s="189"/>
      <c r="Z42" s="158">
        <v>45907</v>
      </c>
      <c r="AA42" s="159" t="s">
        <v>535</v>
      </c>
      <c r="AB42" s="158">
        <v>1</v>
      </c>
      <c r="AC42" s="160" t="s">
        <v>378</v>
      </c>
      <c r="AD42" s="161">
        <v>1.9497</v>
      </c>
      <c r="AE42" s="162">
        <v>56</v>
      </c>
      <c r="AF42" s="163">
        <v>109.1832</v>
      </c>
      <c r="AG42" s="164" t="s">
        <v>313</v>
      </c>
      <c r="AH42" s="164" t="s">
        <v>314</v>
      </c>
      <c r="AI42" s="164"/>
    </row>
    <row r="43" spans="1:35" ht="36">
      <c r="A43" s="66">
        <v>40</v>
      </c>
      <c r="B43" s="84" t="s">
        <v>2805</v>
      </c>
      <c r="C43" s="84">
        <v>20</v>
      </c>
      <c r="D43" s="85" t="s">
        <v>668</v>
      </c>
      <c r="E43" s="70">
        <v>55</v>
      </c>
      <c r="F43" s="183">
        <v>1250</v>
      </c>
      <c r="G43" s="184" t="s">
        <v>535</v>
      </c>
      <c r="H43" s="183">
        <v>1</v>
      </c>
      <c r="I43" s="185" t="s">
        <v>378</v>
      </c>
      <c r="J43" s="184">
        <v>1.5422</v>
      </c>
      <c r="K43" s="186">
        <v>55</v>
      </c>
      <c r="L43" s="187">
        <v>84.821</v>
      </c>
      <c r="M43" s="188" t="s">
        <v>547</v>
      </c>
      <c r="N43" s="189" t="s">
        <v>560</v>
      </c>
      <c r="O43" s="189"/>
      <c r="P43" s="183" t="s">
        <v>194</v>
      </c>
      <c r="Q43" s="184">
        <v>20</v>
      </c>
      <c r="R43" s="183">
        <v>1</v>
      </c>
      <c r="S43" s="185" t="s">
        <v>195</v>
      </c>
      <c r="T43" s="184">
        <v>0.32</v>
      </c>
      <c r="U43" s="186">
        <v>55</v>
      </c>
      <c r="V43" s="187">
        <v>17.6</v>
      </c>
      <c r="W43" s="188" t="s">
        <v>2109</v>
      </c>
      <c r="X43" s="189" t="s">
        <v>196</v>
      </c>
      <c r="Y43" s="189"/>
      <c r="Z43" s="158">
        <v>19622</v>
      </c>
      <c r="AA43" s="159" t="s">
        <v>535</v>
      </c>
      <c r="AB43" s="158">
        <v>1</v>
      </c>
      <c r="AC43" s="160" t="s">
        <v>378</v>
      </c>
      <c r="AD43" s="161">
        <v>0.6941</v>
      </c>
      <c r="AE43" s="162">
        <v>55</v>
      </c>
      <c r="AF43" s="163">
        <v>38.1755</v>
      </c>
      <c r="AG43" s="164" t="s">
        <v>528</v>
      </c>
      <c r="AH43" s="164" t="s">
        <v>315</v>
      </c>
      <c r="AI43" s="164"/>
    </row>
    <row r="44" spans="1:35" ht="36">
      <c r="A44" s="66">
        <v>41</v>
      </c>
      <c r="B44" s="84" t="s">
        <v>1587</v>
      </c>
      <c r="C44" s="84">
        <v>1</v>
      </c>
      <c r="D44" s="85" t="s">
        <v>665</v>
      </c>
      <c r="E44" s="70">
        <v>10</v>
      </c>
      <c r="F44" s="183">
        <v>1063</v>
      </c>
      <c r="G44" s="184" t="s">
        <v>2199</v>
      </c>
      <c r="H44" s="183">
        <v>1</v>
      </c>
      <c r="I44" s="185" t="s">
        <v>367</v>
      </c>
      <c r="J44" s="184">
        <v>0.1814</v>
      </c>
      <c r="K44" s="186">
        <v>10</v>
      </c>
      <c r="L44" s="187">
        <v>1.814</v>
      </c>
      <c r="M44" s="188" t="s">
        <v>547</v>
      </c>
      <c r="N44" s="189" t="s">
        <v>3313</v>
      </c>
      <c r="O44" s="189"/>
      <c r="P44" s="183" t="s">
        <v>197</v>
      </c>
      <c r="Q44" s="184">
        <v>100</v>
      </c>
      <c r="R44" s="183">
        <v>100</v>
      </c>
      <c r="S44" s="185" t="s">
        <v>3354</v>
      </c>
      <c r="T44" s="184">
        <v>7.32</v>
      </c>
      <c r="U44" s="186">
        <v>0.1</v>
      </c>
      <c r="V44" s="187">
        <v>0.7320000000000001</v>
      </c>
      <c r="W44" s="188" t="s">
        <v>2109</v>
      </c>
      <c r="X44" s="189" t="s">
        <v>198</v>
      </c>
      <c r="Y44" s="189"/>
      <c r="Z44" s="158" t="s">
        <v>316</v>
      </c>
      <c r="AA44" s="159" t="s">
        <v>535</v>
      </c>
      <c r="AB44" s="158">
        <v>10</v>
      </c>
      <c r="AC44" s="160" t="s">
        <v>376</v>
      </c>
      <c r="AD44" s="161">
        <v>15.62</v>
      </c>
      <c r="AE44" s="162">
        <v>1</v>
      </c>
      <c r="AF44" s="163">
        <v>15.62</v>
      </c>
      <c r="AG44" s="164" t="s">
        <v>415</v>
      </c>
      <c r="AH44" s="164" t="s">
        <v>317</v>
      </c>
      <c r="AI44" s="164"/>
    </row>
    <row r="45" spans="1:35" ht="38.25">
      <c r="A45" s="66">
        <v>42</v>
      </c>
      <c r="B45" s="86" t="s">
        <v>1588</v>
      </c>
      <c r="C45" s="86">
        <v>1</v>
      </c>
      <c r="D45" s="87" t="s">
        <v>665</v>
      </c>
      <c r="E45" s="70">
        <v>90</v>
      </c>
      <c r="F45" s="183">
        <v>1671</v>
      </c>
      <c r="G45" s="184" t="s">
        <v>2199</v>
      </c>
      <c r="H45" s="183">
        <v>1</v>
      </c>
      <c r="I45" s="185" t="s">
        <v>367</v>
      </c>
      <c r="J45" s="184">
        <v>0.036</v>
      </c>
      <c r="K45" s="186">
        <v>90</v>
      </c>
      <c r="L45" s="187">
        <v>3.24</v>
      </c>
      <c r="M45" s="188" t="s">
        <v>540</v>
      </c>
      <c r="N45" s="189" t="s">
        <v>3314</v>
      </c>
      <c r="O45" s="189"/>
      <c r="P45" s="183" t="s">
        <v>199</v>
      </c>
      <c r="Q45" s="184">
        <v>25</v>
      </c>
      <c r="R45" s="183">
        <v>25</v>
      </c>
      <c r="S45" s="185" t="s">
        <v>200</v>
      </c>
      <c r="T45" s="184">
        <v>1.285</v>
      </c>
      <c r="U45" s="186">
        <v>3.6</v>
      </c>
      <c r="V45" s="187">
        <v>4.626</v>
      </c>
      <c r="W45" s="188" t="s">
        <v>2313</v>
      </c>
      <c r="X45" s="189" t="s">
        <v>2341</v>
      </c>
      <c r="Y45" s="189"/>
      <c r="Z45" s="158" t="s">
        <v>318</v>
      </c>
      <c r="AA45" s="159" t="s">
        <v>536</v>
      </c>
      <c r="AB45" s="158">
        <v>30.003</v>
      </c>
      <c r="AC45" s="160" t="s">
        <v>1981</v>
      </c>
      <c r="AD45" s="161">
        <v>2.6283</v>
      </c>
      <c r="AE45" s="162">
        <v>2.9997000299970003</v>
      </c>
      <c r="AF45" s="163">
        <v>7.884111588841115</v>
      </c>
      <c r="AG45" s="164" t="s">
        <v>1906</v>
      </c>
      <c r="AH45" s="164" t="s">
        <v>319</v>
      </c>
      <c r="AI45" s="164"/>
    </row>
    <row r="46" spans="1:35" ht="38.25">
      <c r="A46" s="66">
        <v>43</v>
      </c>
      <c r="B46" s="86" t="s">
        <v>1475</v>
      </c>
      <c r="C46" s="86">
        <v>1</v>
      </c>
      <c r="D46" s="87" t="s">
        <v>665</v>
      </c>
      <c r="E46" s="70">
        <v>80</v>
      </c>
      <c r="F46" s="183">
        <v>1408</v>
      </c>
      <c r="G46" s="184" t="s">
        <v>2199</v>
      </c>
      <c r="H46" s="183">
        <v>1</v>
      </c>
      <c r="I46" s="185" t="s">
        <v>367</v>
      </c>
      <c r="J46" s="184">
        <v>0.1459</v>
      </c>
      <c r="K46" s="186">
        <v>80</v>
      </c>
      <c r="L46" s="187">
        <v>11.672</v>
      </c>
      <c r="M46" s="188" t="s">
        <v>540</v>
      </c>
      <c r="N46" s="189" t="s">
        <v>3315</v>
      </c>
      <c r="O46" s="189"/>
      <c r="P46" s="183" t="s">
        <v>2307</v>
      </c>
      <c r="Q46" s="184">
        <v>25</v>
      </c>
      <c r="R46" s="184">
        <v>25</v>
      </c>
      <c r="S46" s="185" t="s">
        <v>200</v>
      </c>
      <c r="T46" s="184">
        <v>3.6675</v>
      </c>
      <c r="U46" s="186">
        <v>3.2</v>
      </c>
      <c r="V46" s="187">
        <v>11.736</v>
      </c>
      <c r="W46" s="188" t="s">
        <v>2313</v>
      </c>
      <c r="X46" s="189" t="s">
        <v>2342</v>
      </c>
      <c r="Y46" s="189" t="s">
        <v>2883</v>
      </c>
      <c r="Z46" s="158" t="s">
        <v>320</v>
      </c>
      <c r="AA46" s="159" t="s">
        <v>536</v>
      </c>
      <c r="AB46" s="158">
        <v>40</v>
      </c>
      <c r="AC46" s="160" t="s">
        <v>1981</v>
      </c>
      <c r="AD46" s="161">
        <v>8.136</v>
      </c>
      <c r="AE46" s="162">
        <v>2</v>
      </c>
      <c r="AF46" s="163">
        <v>16.272</v>
      </c>
      <c r="AG46" s="164" t="s">
        <v>1906</v>
      </c>
      <c r="AH46" s="164" t="s">
        <v>321</v>
      </c>
      <c r="AI46" s="164"/>
    </row>
    <row r="47" spans="1:35" ht="38.25">
      <c r="A47" s="66">
        <v>44</v>
      </c>
      <c r="B47" s="86" t="s">
        <v>1589</v>
      </c>
      <c r="C47" s="86">
        <v>1</v>
      </c>
      <c r="D47" s="85" t="s">
        <v>665</v>
      </c>
      <c r="E47" s="70">
        <v>100</v>
      </c>
      <c r="F47" s="183">
        <v>1582</v>
      </c>
      <c r="G47" s="184" t="s">
        <v>2199</v>
      </c>
      <c r="H47" s="183">
        <v>1</v>
      </c>
      <c r="I47" s="185" t="s">
        <v>367</v>
      </c>
      <c r="J47" s="184">
        <v>0.1021</v>
      </c>
      <c r="K47" s="186">
        <v>100</v>
      </c>
      <c r="L47" s="187">
        <v>10.21</v>
      </c>
      <c r="M47" s="188" t="s">
        <v>540</v>
      </c>
      <c r="N47" s="189" t="s">
        <v>2271</v>
      </c>
      <c r="O47" s="189"/>
      <c r="P47" s="183" t="s">
        <v>201</v>
      </c>
      <c r="Q47" s="184">
        <v>25</v>
      </c>
      <c r="R47" s="183">
        <v>25</v>
      </c>
      <c r="S47" s="185" t="s">
        <v>200</v>
      </c>
      <c r="T47" s="184">
        <v>2.57</v>
      </c>
      <c r="U47" s="186">
        <v>4</v>
      </c>
      <c r="V47" s="187">
        <v>10.28</v>
      </c>
      <c r="W47" s="188" t="s">
        <v>2313</v>
      </c>
      <c r="X47" s="189" t="s">
        <v>2343</v>
      </c>
      <c r="Y47" s="189"/>
      <c r="Z47" s="158" t="s">
        <v>320</v>
      </c>
      <c r="AA47" s="159" t="s">
        <v>536</v>
      </c>
      <c r="AB47" s="158">
        <v>40</v>
      </c>
      <c r="AC47" s="160" t="s">
        <v>1981</v>
      </c>
      <c r="AD47" s="161">
        <v>8.136</v>
      </c>
      <c r="AE47" s="162">
        <v>2.5</v>
      </c>
      <c r="AF47" s="163">
        <v>20.34</v>
      </c>
      <c r="AG47" s="164" t="s">
        <v>1906</v>
      </c>
      <c r="AH47" s="164" t="s">
        <v>321</v>
      </c>
      <c r="AI47" s="164"/>
    </row>
    <row r="48" spans="1:35" ht="38.25">
      <c r="A48" s="66">
        <v>45</v>
      </c>
      <c r="B48" s="84" t="s">
        <v>1590</v>
      </c>
      <c r="C48" s="84">
        <v>1</v>
      </c>
      <c r="D48" s="85" t="s">
        <v>665</v>
      </c>
      <c r="E48" s="70">
        <v>50</v>
      </c>
      <c r="F48" s="183">
        <v>1464</v>
      </c>
      <c r="G48" s="184" t="s">
        <v>2199</v>
      </c>
      <c r="H48" s="183">
        <v>1</v>
      </c>
      <c r="I48" s="185" t="s">
        <v>367</v>
      </c>
      <c r="J48" s="184">
        <v>0.1282</v>
      </c>
      <c r="K48" s="186">
        <v>50</v>
      </c>
      <c r="L48" s="187">
        <v>6.41</v>
      </c>
      <c r="M48" s="188" t="s">
        <v>540</v>
      </c>
      <c r="N48" s="189" t="s">
        <v>875</v>
      </c>
      <c r="O48" s="189"/>
      <c r="P48" s="183" t="s">
        <v>2059</v>
      </c>
      <c r="Q48" s="184">
        <v>60</v>
      </c>
      <c r="R48" s="183">
        <v>60</v>
      </c>
      <c r="S48" s="185" t="s">
        <v>202</v>
      </c>
      <c r="T48" s="184">
        <v>7.62</v>
      </c>
      <c r="U48" s="186">
        <v>0.8333333333333334</v>
      </c>
      <c r="V48" s="187">
        <v>6.35</v>
      </c>
      <c r="W48" s="188" t="s">
        <v>2313</v>
      </c>
      <c r="X48" s="189" t="s">
        <v>2344</v>
      </c>
      <c r="Y48" s="189"/>
      <c r="Z48" s="158" t="s">
        <v>322</v>
      </c>
      <c r="AA48" s="159" t="s">
        <v>535</v>
      </c>
      <c r="AB48" s="158">
        <v>40</v>
      </c>
      <c r="AC48" s="160" t="s">
        <v>376</v>
      </c>
      <c r="AD48" s="161">
        <v>7.912</v>
      </c>
      <c r="AE48" s="162">
        <v>1.25</v>
      </c>
      <c r="AF48" s="163">
        <v>9.89</v>
      </c>
      <c r="AG48" s="164" t="s">
        <v>1906</v>
      </c>
      <c r="AH48" s="164" t="s">
        <v>323</v>
      </c>
      <c r="AI48" s="164"/>
    </row>
    <row r="49" spans="1:35" ht="25.5">
      <c r="A49" s="66">
        <v>46</v>
      </c>
      <c r="B49" s="86" t="s">
        <v>1476</v>
      </c>
      <c r="C49" s="86">
        <v>50</v>
      </c>
      <c r="D49" s="85" t="s">
        <v>668</v>
      </c>
      <c r="E49" s="70">
        <v>39</v>
      </c>
      <c r="F49" s="183">
        <v>1415</v>
      </c>
      <c r="G49" s="184" t="s">
        <v>535</v>
      </c>
      <c r="H49" s="183">
        <v>1</v>
      </c>
      <c r="I49" s="185" t="s">
        <v>378</v>
      </c>
      <c r="J49" s="184">
        <v>6.025</v>
      </c>
      <c r="K49" s="186">
        <v>39</v>
      </c>
      <c r="L49" s="187">
        <v>234.975</v>
      </c>
      <c r="M49" s="188" t="s">
        <v>540</v>
      </c>
      <c r="N49" s="189" t="s">
        <v>3316</v>
      </c>
      <c r="O49" s="189"/>
      <c r="P49" s="183" t="s">
        <v>203</v>
      </c>
      <c r="Q49" s="184">
        <v>10</v>
      </c>
      <c r="R49" s="183">
        <v>0.2</v>
      </c>
      <c r="S49" s="185" t="s">
        <v>3360</v>
      </c>
      <c r="T49" s="184">
        <v>0.757</v>
      </c>
      <c r="U49" s="186">
        <v>195</v>
      </c>
      <c r="V49" s="187">
        <v>147.615</v>
      </c>
      <c r="W49" s="188" t="s">
        <v>534</v>
      </c>
      <c r="X49" s="189" t="s">
        <v>2345</v>
      </c>
      <c r="Y49" s="189" t="s">
        <v>2883</v>
      </c>
      <c r="Z49" s="158">
        <v>11609</v>
      </c>
      <c r="AA49" s="159" t="s">
        <v>2199</v>
      </c>
      <c r="AB49" s="158">
        <v>0.02</v>
      </c>
      <c r="AC49" s="160" t="s">
        <v>393</v>
      </c>
      <c r="AD49" s="161">
        <v>0.1784</v>
      </c>
      <c r="AE49" s="162">
        <v>1950</v>
      </c>
      <c r="AF49" s="163">
        <v>347.88</v>
      </c>
      <c r="AG49" s="164" t="s">
        <v>528</v>
      </c>
      <c r="AH49" s="164" t="s">
        <v>324</v>
      </c>
      <c r="AI49" s="164"/>
    </row>
    <row r="50" spans="1:35" ht="25.5">
      <c r="A50" s="66">
        <v>47</v>
      </c>
      <c r="B50" s="86" t="s">
        <v>2806</v>
      </c>
      <c r="C50" s="86">
        <v>45</v>
      </c>
      <c r="D50" s="85" t="s">
        <v>668</v>
      </c>
      <c r="E50" s="70">
        <v>150</v>
      </c>
      <c r="F50" s="183">
        <v>1416</v>
      </c>
      <c r="G50" s="184" t="s">
        <v>535</v>
      </c>
      <c r="H50" s="183">
        <v>1</v>
      </c>
      <c r="I50" s="185" t="s">
        <v>378</v>
      </c>
      <c r="J50" s="184">
        <v>6.0345</v>
      </c>
      <c r="K50" s="186">
        <v>150</v>
      </c>
      <c r="L50" s="187">
        <v>905.175</v>
      </c>
      <c r="M50" s="188" t="s">
        <v>540</v>
      </c>
      <c r="N50" s="189" t="s">
        <v>3317</v>
      </c>
      <c r="O50" s="189"/>
      <c r="P50" s="183" t="s">
        <v>204</v>
      </c>
      <c r="Q50" s="184">
        <v>10</v>
      </c>
      <c r="R50" s="183">
        <v>0.222</v>
      </c>
      <c r="S50" s="185" t="s">
        <v>3360</v>
      </c>
      <c r="T50" s="184">
        <v>1</v>
      </c>
      <c r="U50" s="186">
        <v>675.6756756756756</v>
      </c>
      <c r="V50" s="187">
        <v>675.6756756756756</v>
      </c>
      <c r="W50" s="188" t="s">
        <v>534</v>
      </c>
      <c r="X50" s="189" t="s">
        <v>2346</v>
      </c>
      <c r="Y50" s="189"/>
      <c r="Z50" s="158">
        <v>11612</v>
      </c>
      <c r="AA50" s="159" t="s">
        <v>2199</v>
      </c>
      <c r="AB50" s="158">
        <v>0.02222</v>
      </c>
      <c r="AC50" s="160" t="s">
        <v>393</v>
      </c>
      <c r="AD50" s="161">
        <v>0.2167</v>
      </c>
      <c r="AE50" s="162">
        <v>6750.675067506751</v>
      </c>
      <c r="AF50" s="163">
        <v>1462.8712871287128</v>
      </c>
      <c r="AG50" s="164" t="s">
        <v>528</v>
      </c>
      <c r="AH50" s="164" t="s">
        <v>325</v>
      </c>
      <c r="AI50" s="164"/>
    </row>
    <row r="51" spans="1:35" ht="25.5">
      <c r="A51" s="66">
        <v>48</v>
      </c>
      <c r="B51" s="86" t="s">
        <v>2807</v>
      </c>
      <c r="C51" s="86">
        <v>35</v>
      </c>
      <c r="D51" s="85" t="s">
        <v>668</v>
      </c>
      <c r="E51" s="70">
        <v>44</v>
      </c>
      <c r="F51" s="183">
        <v>1417</v>
      </c>
      <c r="G51" s="184" t="s">
        <v>535</v>
      </c>
      <c r="H51" s="183">
        <v>1</v>
      </c>
      <c r="I51" s="185" t="s">
        <v>378</v>
      </c>
      <c r="J51" s="191">
        <v>5.264</v>
      </c>
      <c r="K51" s="186">
        <v>44</v>
      </c>
      <c r="L51" s="187">
        <v>231.616</v>
      </c>
      <c r="M51" s="188" t="s">
        <v>540</v>
      </c>
      <c r="N51" s="189" t="s">
        <v>3318</v>
      </c>
      <c r="O51" s="189"/>
      <c r="P51" s="183" t="s">
        <v>205</v>
      </c>
      <c r="Q51" s="184">
        <v>50</v>
      </c>
      <c r="R51" s="183">
        <v>1.4285</v>
      </c>
      <c r="S51" s="185" t="s">
        <v>3371</v>
      </c>
      <c r="T51" s="184">
        <v>1.2</v>
      </c>
      <c r="U51" s="186">
        <v>30.80154007700385</v>
      </c>
      <c r="V51" s="187">
        <v>36.961848092404615</v>
      </c>
      <c r="W51" s="188" t="s">
        <v>534</v>
      </c>
      <c r="X51" s="189" t="s">
        <v>2347</v>
      </c>
      <c r="Y51" s="189"/>
      <c r="Z51" s="158">
        <v>11615</v>
      </c>
      <c r="AA51" s="159" t="s">
        <v>2199</v>
      </c>
      <c r="AB51" s="158">
        <v>0.02857</v>
      </c>
      <c r="AC51" s="160" t="s">
        <v>393</v>
      </c>
      <c r="AD51" s="161">
        <v>0.2584</v>
      </c>
      <c r="AE51" s="162">
        <v>1540.0770038501923</v>
      </c>
      <c r="AF51" s="163">
        <v>397.9558977948897</v>
      </c>
      <c r="AG51" s="164" t="s">
        <v>528</v>
      </c>
      <c r="AH51" s="164" t="s">
        <v>326</v>
      </c>
      <c r="AI51" s="164"/>
    </row>
    <row r="52" spans="1:35" ht="38.25">
      <c r="A52" s="66">
        <v>49</v>
      </c>
      <c r="B52" s="86" t="s">
        <v>1591</v>
      </c>
      <c r="C52" s="86">
        <v>1</v>
      </c>
      <c r="D52" s="87" t="s">
        <v>665</v>
      </c>
      <c r="E52" s="70">
        <v>170</v>
      </c>
      <c r="F52" s="183">
        <v>453407</v>
      </c>
      <c r="G52" s="184" t="s">
        <v>665</v>
      </c>
      <c r="H52" s="183">
        <v>1</v>
      </c>
      <c r="I52" s="185" t="s">
        <v>3319</v>
      </c>
      <c r="J52" s="184">
        <v>0.832</v>
      </c>
      <c r="K52" s="186">
        <v>170</v>
      </c>
      <c r="L52" s="187">
        <v>141.44</v>
      </c>
      <c r="M52" s="188" t="s">
        <v>540</v>
      </c>
      <c r="N52" s="189" t="s">
        <v>3320</v>
      </c>
      <c r="O52" s="189"/>
      <c r="P52" s="183" t="s">
        <v>206</v>
      </c>
      <c r="Q52" s="184">
        <v>24</v>
      </c>
      <c r="R52" s="183">
        <v>24</v>
      </c>
      <c r="S52" s="185" t="s">
        <v>207</v>
      </c>
      <c r="T52" s="184">
        <v>36.6792</v>
      </c>
      <c r="U52" s="186">
        <v>7.083333333333333</v>
      </c>
      <c r="V52" s="187">
        <v>259.811</v>
      </c>
      <c r="W52" s="188" t="s">
        <v>534</v>
      </c>
      <c r="X52" s="189" t="s">
        <v>2348</v>
      </c>
      <c r="Y52" s="189" t="s">
        <v>2883</v>
      </c>
      <c r="Z52" s="158">
        <v>1583</v>
      </c>
      <c r="AA52" s="159" t="s">
        <v>2199</v>
      </c>
      <c r="AB52" s="158">
        <v>1</v>
      </c>
      <c r="AC52" s="160" t="s">
        <v>367</v>
      </c>
      <c r="AD52" s="161">
        <v>1.1837</v>
      </c>
      <c r="AE52" s="162">
        <v>170</v>
      </c>
      <c r="AF52" s="163">
        <v>201.22899999999998</v>
      </c>
      <c r="AG52" s="164" t="s">
        <v>415</v>
      </c>
      <c r="AH52" s="164" t="s">
        <v>327</v>
      </c>
      <c r="AI52" s="164"/>
    </row>
    <row r="53" spans="1:35" ht="25.5">
      <c r="A53" s="66">
        <v>50</v>
      </c>
      <c r="B53" s="84" t="s">
        <v>2142</v>
      </c>
      <c r="C53" s="84">
        <v>1</v>
      </c>
      <c r="D53" s="85" t="s">
        <v>665</v>
      </c>
      <c r="E53" s="70">
        <v>80</v>
      </c>
      <c r="F53" s="183">
        <v>1238</v>
      </c>
      <c r="G53" s="184" t="s">
        <v>665</v>
      </c>
      <c r="H53" s="183">
        <v>1</v>
      </c>
      <c r="I53" s="185" t="s">
        <v>3319</v>
      </c>
      <c r="J53" s="184">
        <v>2.3569</v>
      </c>
      <c r="K53" s="186">
        <v>80</v>
      </c>
      <c r="L53" s="187">
        <v>188.552</v>
      </c>
      <c r="M53" s="188" t="s">
        <v>528</v>
      </c>
      <c r="N53" s="189" t="s">
        <v>876</v>
      </c>
      <c r="O53" s="189"/>
      <c r="P53" s="183" t="s">
        <v>208</v>
      </c>
      <c r="Q53" s="184">
        <v>10</v>
      </c>
      <c r="R53" s="183">
        <v>10</v>
      </c>
      <c r="S53" s="185" t="s">
        <v>3365</v>
      </c>
      <c r="T53" s="184">
        <v>3.142</v>
      </c>
      <c r="U53" s="186">
        <v>8</v>
      </c>
      <c r="V53" s="187">
        <v>25.136</v>
      </c>
      <c r="W53" s="188" t="s">
        <v>534</v>
      </c>
      <c r="X53" s="189" t="s">
        <v>2353</v>
      </c>
      <c r="Y53" s="189"/>
      <c r="Z53" s="158">
        <v>11103</v>
      </c>
      <c r="AA53" s="159" t="s">
        <v>2199</v>
      </c>
      <c r="AB53" s="158">
        <v>1</v>
      </c>
      <c r="AC53" s="160" t="s">
        <v>367</v>
      </c>
      <c r="AD53" s="161">
        <v>1.5791</v>
      </c>
      <c r="AE53" s="162">
        <v>80</v>
      </c>
      <c r="AF53" s="163">
        <v>126.328</v>
      </c>
      <c r="AG53" s="164" t="s">
        <v>528</v>
      </c>
      <c r="AH53" s="164" t="s">
        <v>328</v>
      </c>
      <c r="AI53" s="164"/>
    </row>
    <row r="54" spans="1:35" ht="38.25">
      <c r="A54" s="66">
        <v>51</v>
      </c>
      <c r="B54" s="84" t="s">
        <v>1592</v>
      </c>
      <c r="C54" s="84">
        <v>1</v>
      </c>
      <c r="D54" s="85" t="s">
        <v>665</v>
      </c>
      <c r="E54" s="70">
        <v>56</v>
      </c>
      <c r="F54" s="183">
        <v>1122</v>
      </c>
      <c r="G54" s="184" t="s">
        <v>665</v>
      </c>
      <c r="H54" s="183">
        <v>1</v>
      </c>
      <c r="I54" s="185" t="s">
        <v>3319</v>
      </c>
      <c r="J54" s="184">
        <v>1.998</v>
      </c>
      <c r="K54" s="186">
        <v>56</v>
      </c>
      <c r="L54" s="187">
        <v>111.888</v>
      </c>
      <c r="M54" s="188" t="s">
        <v>528</v>
      </c>
      <c r="N54" s="189" t="s">
        <v>877</v>
      </c>
      <c r="O54" s="189"/>
      <c r="P54" s="183" t="s">
        <v>209</v>
      </c>
      <c r="Q54" s="184">
        <v>50</v>
      </c>
      <c r="R54" s="183">
        <v>50</v>
      </c>
      <c r="S54" s="185" t="s">
        <v>210</v>
      </c>
      <c r="T54" s="184">
        <v>97.902</v>
      </c>
      <c r="U54" s="186">
        <v>1.12</v>
      </c>
      <c r="V54" s="187">
        <v>109.65024000000001</v>
      </c>
      <c r="W54" s="188" t="s">
        <v>528</v>
      </c>
      <c r="X54" s="189" t="s">
        <v>2349</v>
      </c>
      <c r="Y54" s="189"/>
      <c r="Z54" s="158">
        <v>11405</v>
      </c>
      <c r="AA54" s="159" t="s">
        <v>2199</v>
      </c>
      <c r="AB54" s="158">
        <v>1</v>
      </c>
      <c r="AC54" s="160" t="s">
        <v>367</v>
      </c>
      <c r="AD54" s="161">
        <v>1.3387</v>
      </c>
      <c r="AE54" s="162">
        <v>56</v>
      </c>
      <c r="AF54" s="163">
        <v>74.9672</v>
      </c>
      <c r="AG54" s="164" t="s">
        <v>528</v>
      </c>
      <c r="AH54" s="164" t="s">
        <v>329</v>
      </c>
      <c r="AI54" s="164"/>
    </row>
    <row r="55" spans="1:35" ht="25.5">
      <c r="A55" s="66">
        <v>52</v>
      </c>
      <c r="B55" s="86" t="s">
        <v>1593</v>
      </c>
      <c r="C55" s="86">
        <v>1</v>
      </c>
      <c r="D55" s="85" t="s">
        <v>665</v>
      </c>
      <c r="E55" s="70">
        <v>15</v>
      </c>
      <c r="F55" s="183">
        <v>1238</v>
      </c>
      <c r="G55" s="184" t="s">
        <v>665</v>
      </c>
      <c r="H55" s="183">
        <v>1</v>
      </c>
      <c r="I55" s="185" t="s">
        <v>3319</v>
      </c>
      <c r="J55" s="184">
        <v>2.3569</v>
      </c>
      <c r="K55" s="186">
        <v>15</v>
      </c>
      <c r="L55" s="187">
        <v>35.3535</v>
      </c>
      <c r="M55" s="188" t="s">
        <v>528</v>
      </c>
      <c r="N55" s="189" t="s">
        <v>876</v>
      </c>
      <c r="O55" s="189"/>
      <c r="P55" s="183" t="s">
        <v>211</v>
      </c>
      <c r="Q55" s="184">
        <v>10</v>
      </c>
      <c r="R55" s="183">
        <v>10</v>
      </c>
      <c r="S55" s="185" t="s">
        <v>3365</v>
      </c>
      <c r="T55" s="184">
        <v>5.465</v>
      </c>
      <c r="U55" s="186">
        <v>1.5</v>
      </c>
      <c r="V55" s="187">
        <v>8.1975</v>
      </c>
      <c r="W55" s="188" t="s">
        <v>534</v>
      </c>
      <c r="X55" s="189" t="s">
        <v>2350</v>
      </c>
      <c r="Y55" s="189"/>
      <c r="Z55" s="158">
        <v>11103</v>
      </c>
      <c r="AA55" s="159" t="s">
        <v>2199</v>
      </c>
      <c r="AB55" s="158">
        <v>1</v>
      </c>
      <c r="AC55" s="160" t="s">
        <v>367</v>
      </c>
      <c r="AD55" s="161">
        <v>1.5791</v>
      </c>
      <c r="AE55" s="162">
        <v>15</v>
      </c>
      <c r="AF55" s="163">
        <v>23.6865</v>
      </c>
      <c r="AG55" s="164" t="s">
        <v>528</v>
      </c>
      <c r="AH55" s="164" t="s">
        <v>328</v>
      </c>
      <c r="AI55" s="164"/>
    </row>
    <row r="56" spans="1:35" ht="38.25">
      <c r="A56" s="66">
        <v>53</v>
      </c>
      <c r="B56" s="86" t="s">
        <v>1594</v>
      </c>
      <c r="C56" s="86">
        <v>1</v>
      </c>
      <c r="D56" s="85" t="s">
        <v>581</v>
      </c>
      <c r="E56" s="70">
        <v>62</v>
      </c>
      <c r="F56" s="183">
        <v>1366</v>
      </c>
      <c r="G56" s="184" t="s">
        <v>665</v>
      </c>
      <c r="H56" s="183">
        <v>1</v>
      </c>
      <c r="I56" s="185" t="s">
        <v>3321</v>
      </c>
      <c r="J56" s="184">
        <v>2.7036</v>
      </c>
      <c r="K56" s="186">
        <v>62</v>
      </c>
      <c r="L56" s="187">
        <v>167.6232</v>
      </c>
      <c r="M56" s="188" t="s">
        <v>528</v>
      </c>
      <c r="N56" s="189" t="s">
        <v>878</v>
      </c>
      <c r="O56" s="189"/>
      <c r="P56" s="183" t="s">
        <v>212</v>
      </c>
      <c r="Q56" s="184">
        <v>10</v>
      </c>
      <c r="R56" s="183">
        <v>10</v>
      </c>
      <c r="S56" s="185" t="s">
        <v>213</v>
      </c>
      <c r="T56" s="184">
        <v>6.377</v>
      </c>
      <c r="U56" s="186">
        <v>6.2</v>
      </c>
      <c r="V56" s="187">
        <v>39.5374</v>
      </c>
      <c r="W56" s="188" t="s">
        <v>534</v>
      </c>
      <c r="X56" s="189" t="s">
        <v>2351</v>
      </c>
      <c r="Y56" s="189"/>
      <c r="Z56" s="158">
        <v>11106</v>
      </c>
      <c r="AA56" s="159" t="s">
        <v>2199</v>
      </c>
      <c r="AB56" s="158">
        <v>1</v>
      </c>
      <c r="AC56" s="160" t="s">
        <v>1899</v>
      </c>
      <c r="AD56" s="161">
        <v>1.8115</v>
      </c>
      <c r="AE56" s="162">
        <v>62</v>
      </c>
      <c r="AF56" s="163">
        <v>112.313</v>
      </c>
      <c r="AG56" s="164" t="s">
        <v>528</v>
      </c>
      <c r="AH56" s="164" t="s">
        <v>330</v>
      </c>
      <c r="AI56" s="164"/>
    </row>
    <row r="57" spans="1:35" ht="25.5">
      <c r="A57" s="66">
        <v>54</v>
      </c>
      <c r="B57" s="86" t="s">
        <v>1595</v>
      </c>
      <c r="C57" s="86">
        <v>1</v>
      </c>
      <c r="D57" s="85" t="s">
        <v>665</v>
      </c>
      <c r="E57" s="70">
        <v>1994</v>
      </c>
      <c r="F57" s="183">
        <v>1424</v>
      </c>
      <c r="G57" s="184" t="s">
        <v>665</v>
      </c>
      <c r="H57" s="183">
        <v>1</v>
      </c>
      <c r="I57" s="185" t="s">
        <v>3319</v>
      </c>
      <c r="J57" s="184">
        <v>0.6507</v>
      </c>
      <c r="K57" s="186">
        <v>1994</v>
      </c>
      <c r="L57" s="187">
        <v>1297.4958</v>
      </c>
      <c r="M57" s="188" t="s">
        <v>548</v>
      </c>
      <c r="N57" s="189" t="s">
        <v>879</v>
      </c>
      <c r="O57" s="189"/>
      <c r="P57" s="183" t="s">
        <v>214</v>
      </c>
      <c r="Q57" s="184">
        <v>10</v>
      </c>
      <c r="R57" s="183">
        <v>10</v>
      </c>
      <c r="S57" s="185" t="s">
        <v>3365</v>
      </c>
      <c r="T57" s="184">
        <v>5.9</v>
      </c>
      <c r="U57" s="186">
        <v>199.4</v>
      </c>
      <c r="V57" s="187">
        <v>1176.46</v>
      </c>
      <c r="W57" s="188" t="s">
        <v>534</v>
      </c>
      <c r="X57" s="189" t="s">
        <v>2352</v>
      </c>
      <c r="Y57" s="189" t="s">
        <v>2883</v>
      </c>
      <c r="Z57" s="158">
        <v>10829</v>
      </c>
      <c r="AA57" s="159" t="s">
        <v>2199</v>
      </c>
      <c r="AB57" s="158">
        <v>1</v>
      </c>
      <c r="AC57" s="160" t="s">
        <v>367</v>
      </c>
      <c r="AD57" s="161">
        <v>0.6045</v>
      </c>
      <c r="AE57" s="162">
        <v>1994</v>
      </c>
      <c r="AF57" s="163">
        <v>1205.373</v>
      </c>
      <c r="AG57" s="164" t="s">
        <v>528</v>
      </c>
      <c r="AH57" s="164" t="s">
        <v>331</v>
      </c>
      <c r="AI57" s="164"/>
    </row>
    <row r="58" spans="1:35" ht="25.5">
      <c r="A58" s="66">
        <v>55</v>
      </c>
      <c r="B58" s="84" t="s">
        <v>1596</v>
      </c>
      <c r="C58" s="84">
        <v>1</v>
      </c>
      <c r="D58" s="85" t="s">
        <v>665</v>
      </c>
      <c r="E58" s="70">
        <v>2105</v>
      </c>
      <c r="F58" s="183">
        <v>1221</v>
      </c>
      <c r="G58" s="184" t="s">
        <v>665</v>
      </c>
      <c r="H58" s="183">
        <v>1</v>
      </c>
      <c r="I58" s="185" t="s">
        <v>3319</v>
      </c>
      <c r="J58" s="184">
        <v>0.4799</v>
      </c>
      <c r="K58" s="186">
        <v>2105</v>
      </c>
      <c r="L58" s="187">
        <v>1010.1895</v>
      </c>
      <c r="M58" s="188" t="s">
        <v>528</v>
      </c>
      <c r="N58" s="189" t="s">
        <v>3322</v>
      </c>
      <c r="O58" s="189"/>
      <c r="P58" s="183" t="s">
        <v>208</v>
      </c>
      <c r="Q58" s="184">
        <v>10</v>
      </c>
      <c r="R58" s="183">
        <v>10</v>
      </c>
      <c r="S58" s="185" t="s">
        <v>3365</v>
      </c>
      <c r="T58" s="184">
        <v>3.142</v>
      </c>
      <c r="U58" s="186">
        <v>210.5</v>
      </c>
      <c r="V58" s="187">
        <v>661.391</v>
      </c>
      <c r="W58" s="188" t="s">
        <v>534</v>
      </c>
      <c r="X58" s="189" t="s">
        <v>2353</v>
      </c>
      <c r="Y58" s="189"/>
      <c r="Z58" s="158">
        <v>10811</v>
      </c>
      <c r="AA58" s="159" t="s">
        <v>2199</v>
      </c>
      <c r="AB58" s="158">
        <v>1</v>
      </c>
      <c r="AC58" s="160" t="s">
        <v>367</v>
      </c>
      <c r="AD58" s="161">
        <v>0.3215</v>
      </c>
      <c r="AE58" s="162">
        <v>2105</v>
      </c>
      <c r="AF58" s="163">
        <v>676.7575</v>
      </c>
      <c r="AG58" s="164" t="s">
        <v>528</v>
      </c>
      <c r="AH58" s="164" t="s">
        <v>332</v>
      </c>
      <c r="AI58" s="164"/>
    </row>
    <row r="59" spans="1:35" ht="25.5">
      <c r="A59" s="66">
        <v>56</v>
      </c>
      <c r="B59" s="84" t="s">
        <v>1597</v>
      </c>
      <c r="C59" s="84">
        <v>1</v>
      </c>
      <c r="D59" s="85" t="s">
        <v>665</v>
      </c>
      <c r="E59" s="70">
        <v>2420</v>
      </c>
      <c r="F59" s="183">
        <v>1117</v>
      </c>
      <c r="G59" s="184" t="s">
        <v>665</v>
      </c>
      <c r="H59" s="183">
        <v>1</v>
      </c>
      <c r="I59" s="185" t="s">
        <v>3319</v>
      </c>
      <c r="J59" s="184">
        <v>0.328</v>
      </c>
      <c r="K59" s="186">
        <v>2420</v>
      </c>
      <c r="L59" s="187">
        <v>793.76</v>
      </c>
      <c r="M59" s="188" t="s">
        <v>528</v>
      </c>
      <c r="N59" s="189" t="s">
        <v>3323</v>
      </c>
      <c r="O59" s="189"/>
      <c r="P59" s="183" t="s">
        <v>215</v>
      </c>
      <c r="Q59" s="184">
        <v>10</v>
      </c>
      <c r="R59" s="183">
        <v>10</v>
      </c>
      <c r="S59" s="185" t="s">
        <v>3365</v>
      </c>
      <c r="T59" s="184">
        <v>1.971</v>
      </c>
      <c r="U59" s="186">
        <v>242</v>
      </c>
      <c r="V59" s="187">
        <v>476.982</v>
      </c>
      <c r="W59" s="188" t="s">
        <v>534</v>
      </c>
      <c r="X59" s="189" t="s">
        <v>2354</v>
      </c>
      <c r="Y59" s="189"/>
      <c r="Z59" s="158">
        <v>10804</v>
      </c>
      <c r="AA59" s="159" t="s">
        <v>2199</v>
      </c>
      <c r="AB59" s="158">
        <v>1</v>
      </c>
      <c r="AC59" s="160" t="s">
        <v>367</v>
      </c>
      <c r="AD59" s="161">
        <v>0.2198</v>
      </c>
      <c r="AE59" s="162">
        <v>2420</v>
      </c>
      <c r="AF59" s="163">
        <v>531.9159999999999</v>
      </c>
      <c r="AG59" s="164" t="s">
        <v>528</v>
      </c>
      <c r="AH59" s="164" t="s">
        <v>333</v>
      </c>
      <c r="AI59" s="164"/>
    </row>
    <row r="60" spans="1:35" ht="25.5">
      <c r="A60" s="66">
        <v>57</v>
      </c>
      <c r="B60" s="84" t="s">
        <v>1598</v>
      </c>
      <c r="C60" s="84">
        <v>1</v>
      </c>
      <c r="D60" s="85" t="s">
        <v>665</v>
      </c>
      <c r="E60" s="70">
        <v>4715</v>
      </c>
      <c r="F60" s="183">
        <v>1119</v>
      </c>
      <c r="G60" s="184" t="s">
        <v>665</v>
      </c>
      <c r="H60" s="183">
        <v>1</v>
      </c>
      <c r="I60" s="185" t="s">
        <v>3319</v>
      </c>
      <c r="J60" s="184">
        <v>0.4382</v>
      </c>
      <c r="K60" s="186">
        <v>4715</v>
      </c>
      <c r="L60" s="187">
        <v>2066.113</v>
      </c>
      <c r="M60" s="188" t="s">
        <v>528</v>
      </c>
      <c r="N60" s="189" t="s">
        <v>3324</v>
      </c>
      <c r="O60" s="189"/>
      <c r="P60" s="183" t="s">
        <v>216</v>
      </c>
      <c r="Q60" s="184">
        <v>10</v>
      </c>
      <c r="R60" s="183">
        <v>10</v>
      </c>
      <c r="S60" s="185" t="s">
        <v>3365</v>
      </c>
      <c r="T60" s="184">
        <v>2.61</v>
      </c>
      <c r="U60" s="186">
        <v>471.5</v>
      </c>
      <c r="V60" s="187">
        <v>1230.615</v>
      </c>
      <c r="W60" s="188" t="s">
        <v>534</v>
      </c>
      <c r="X60" s="189" t="s">
        <v>2355</v>
      </c>
      <c r="Y60" s="189"/>
      <c r="Z60" s="158">
        <v>10808</v>
      </c>
      <c r="AA60" s="159" t="s">
        <v>2199</v>
      </c>
      <c r="AB60" s="158">
        <v>1</v>
      </c>
      <c r="AC60" s="160" t="s">
        <v>367</v>
      </c>
      <c r="AD60" s="161">
        <v>0.2936</v>
      </c>
      <c r="AE60" s="162">
        <v>4715</v>
      </c>
      <c r="AF60" s="163">
        <v>1384.324</v>
      </c>
      <c r="AG60" s="164" t="s">
        <v>528</v>
      </c>
      <c r="AH60" s="164" t="s">
        <v>334</v>
      </c>
      <c r="AI60" s="164"/>
    </row>
    <row r="61" spans="1:35" ht="25.5">
      <c r="A61" s="66">
        <v>58</v>
      </c>
      <c r="B61" s="86" t="s">
        <v>2808</v>
      </c>
      <c r="C61" s="86">
        <v>55</v>
      </c>
      <c r="D61" s="85" t="s">
        <v>668</v>
      </c>
      <c r="E61" s="70">
        <v>1</v>
      </c>
      <c r="F61" s="183">
        <v>1446</v>
      </c>
      <c r="G61" s="184" t="s">
        <v>617</v>
      </c>
      <c r="H61" s="183">
        <v>1</v>
      </c>
      <c r="I61" s="185" t="s">
        <v>3325</v>
      </c>
      <c r="J61" s="184">
        <v>4.818</v>
      </c>
      <c r="K61" s="186">
        <v>1</v>
      </c>
      <c r="L61" s="187">
        <v>4.818</v>
      </c>
      <c r="M61" s="188" t="s">
        <v>540</v>
      </c>
      <c r="N61" s="189" t="s">
        <v>3326</v>
      </c>
      <c r="O61" s="189"/>
      <c r="P61" s="183" t="s">
        <v>2309</v>
      </c>
      <c r="Q61" s="184">
        <v>55</v>
      </c>
      <c r="R61" s="183">
        <v>1</v>
      </c>
      <c r="S61" s="185" t="s">
        <v>217</v>
      </c>
      <c r="T61" s="184">
        <v>11.2058</v>
      </c>
      <c r="U61" s="186">
        <v>1</v>
      </c>
      <c r="V61" s="187">
        <v>11.2058</v>
      </c>
      <c r="W61" s="188" t="s">
        <v>528</v>
      </c>
      <c r="X61" s="189" t="s">
        <v>2356</v>
      </c>
      <c r="Y61" s="189"/>
      <c r="Z61" s="158">
        <v>11606</v>
      </c>
      <c r="AA61" s="159" t="s">
        <v>2199</v>
      </c>
      <c r="AB61" s="158">
        <v>0.01818</v>
      </c>
      <c r="AC61" s="160" t="s">
        <v>393</v>
      </c>
      <c r="AD61" s="161">
        <v>0.1653</v>
      </c>
      <c r="AE61" s="162">
        <v>55.005500550055004</v>
      </c>
      <c r="AF61" s="163">
        <v>9.092409240924093</v>
      </c>
      <c r="AG61" s="164" t="s">
        <v>528</v>
      </c>
      <c r="AH61" s="164" t="s">
        <v>1616</v>
      </c>
      <c r="AI61" s="164"/>
    </row>
    <row r="62" spans="1:35" ht="36">
      <c r="A62" s="66">
        <v>59</v>
      </c>
      <c r="B62" s="84" t="s">
        <v>1477</v>
      </c>
      <c r="C62" s="84">
        <v>1</v>
      </c>
      <c r="D62" s="85" t="s">
        <v>665</v>
      </c>
      <c r="E62" s="70">
        <v>200</v>
      </c>
      <c r="F62" s="183">
        <v>1415</v>
      </c>
      <c r="G62" s="184" t="s">
        <v>665</v>
      </c>
      <c r="H62" s="183">
        <v>1</v>
      </c>
      <c r="I62" s="185" t="s">
        <v>3319</v>
      </c>
      <c r="J62" s="184">
        <v>0.1205</v>
      </c>
      <c r="K62" s="186">
        <v>200</v>
      </c>
      <c r="L62" s="187">
        <v>24.1</v>
      </c>
      <c r="M62" s="188" t="s">
        <v>540</v>
      </c>
      <c r="N62" s="189" t="s">
        <v>3316</v>
      </c>
      <c r="O62" s="189"/>
      <c r="P62" s="183" t="s">
        <v>218</v>
      </c>
      <c r="Q62" s="184">
        <v>50</v>
      </c>
      <c r="R62" s="183">
        <v>50</v>
      </c>
      <c r="S62" s="185" t="s">
        <v>210</v>
      </c>
      <c r="T62" s="184">
        <v>5.185</v>
      </c>
      <c r="U62" s="186">
        <v>4</v>
      </c>
      <c r="V62" s="187">
        <v>20.74</v>
      </c>
      <c r="W62" s="188" t="s">
        <v>534</v>
      </c>
      <c r="X62" s="189" t="s">
        <v>2357</v>
      </c>
      <c r="Y62" s="189" t="s">
        <v>2883</v>
      </c>
      <c r="Z62" s="158" t="s">
        <v>1617</v>
      </c>
      <c r="AA62" s="159" t="s">
        <v>535</v>
      </c>
      <c r="AB62" s="158">
        <v>15.0015</v>
      </c>
      <c r="AC62" s="160" t="s">
        <v>376</v>
      </c>
      <c r="AD62" s="161">
        <v>2.5908</v>
      </c>
      <c r="AE62" s="162">
        <v>13.332000133320001</v>
      </c>
      <c r="AF62" s="163">
        <v>34.54054594540546</v>
      </c>
      <c r="AG62" s="164" t="s">
        <v>458</v>
      </c>
      <c r="AH62" s="164" t="s">
        <v>1618</v>
      </c>
      <c r="AI62" s="164"/>
    </row>
    <row r="63" spans="1:35" ht="36">
      <c r="A63" s="66">
        <v>60</v>
      </c>
      <c r="B63" s="84" t="s">
        <v>1599</v>
      </c>
      <c r="C63" s="84">
        <v>1</v>
      </c>
      <c r="D63" s="85" t="s">
        <v>665</v>
      </c>
      <c r="E63" s="70">
        <v>1002</v>
      </c>
      <c r="F63" s="183">
        <v>1416</v>
      </c>
      <c r="G63" s="184" t="s">
        <v>665</v>
      </c>
      <c r="H63" s="183">
        <v>1</v>
      </c>
      <c r="I63" s="185" t="s">
        <v>3319</v>
      </c>
      <c r="J63" s="184">
        <v>0.1341</v>
      </c>
      <c r="K63" s="186">
        <v>1002</v>
      </c>
      <c r="L63" s="187">
        <v>134.3682</v>
      </c>
      <c r="M63" s="188" t="s">
        <v>540</v>
      </c>
      <c r="N63" s="189" t="s">
        <v>3317</v>
      </c>
      <c r="O63" s="189"/>
      <c r="P63" s="183" t="s">
        <v>219</v>
      </c>
      <c r="Q63" s="184">
        <v>50</v>
      </c>
      <c r="R63" s="183">
        <v>50</v>
      </c>
      <c r="S63" s="185" t="s">
        <v>210</v>
      </c>
      <c r="T63" s="184">
        <v>6.845</v>
      </c>
      <c r="U63" s="186">
        <v>20.04</v>
      </c>
      <c r="V63" s="187">
        <v>137.1738</v>
      </c>
      <c r="W63" s="188" t="s">
        <v>534</v>
      </c>
      <c r="X63" s="189" t="s">
        <v>2358</v>
      </c>
      <c r="Y63" s="189"/>
      <c r="Z63" s="158" t="s">
        <v>1619</v>
      </c>
      <c r="AA63" s="159" t="s">
        <v>535</v>
      </c>
      <c r="AB63" s="158">
        <v>15.0015</v>
      </c>
      <c r="AC63" s="160" t="s">
        <v>376</v>
      </c>
      <c r="AD63" s="161">
        <v>2.9793</v>
      </c>
      <c r="AE63" s="162">
        <v>66.7933206679332</v>
      </c>
      <c r="AF63" s="163">
        <v>198.99734026597338</v>
      </c>
      <c r="AG63" s="164" t="s">
        <v>458</v>
      </c>
      <c r="AH63" s="164" t="s">
        <v>1620</v>
      </c>
      <c r="AI63" s="164"/>
    </row>
    <row r="64" spans="1:35" ht="36">
      <c r="A64" s="66">
        <v>61</v>
      </c>
      <c r="B64" s="84" t="s">
        <v>4115</v>
      </c>
      <c r="C64" s="84">
        <v>1</v>
      </c>
      <c r="D64" s="85" t="s">
        <v>665</v>
      </c>
      <c r="E64" s="70">
        <v>124</v>
      </c>
      <c r="F64" s="183">
        <v>1446</v>
      </c>
      <c r="G64" s="184" t="s">
        <v>665</v>
      </c>
      <c r="H64" s="183">
        <v>1</v>
      </c>
      <c r="I64" s="185" t="s">
        <v>3319</v>
      </c>
      <c r="J64" s="184">
        <v>0.0876</v>
      </c>
      <c r="K64" s="186">
        <v>124</v>
      </c>
      <c r="L64" s="187">
        <v>10.8624</v>
      </c>
      <c r="M64" s="188" t="s">
        <v>540</v>
      </c>
      <c r="N64" s="189" t="s">
        <v>3326</v>
      </c>
      <c r="O64" s="189"/>
      <c r="P64" s="183" t="s">
        <v>220</v>
      </c>
      <c r="Q64" s="184">
        <v>50</v>
      </c>
      <c r="R64" s="183">
        <v>50</v>
      </c>
      <c r="S64" s="185" t="s">
        <v>210</v>
      </c>
      <c r="T64" s="184">
        <v>4.465</v>
      </c>
      <c r="U64" s="186">
        <v>2.48</v>
      </c>
      <c r="V64" s="187">
        <v>11.0732</v>
      </c>
      <c r="W64" s="188" t="s">
        <v>534</v>
      </c>
      <c r="X64" s="189" t="s">
        <v>2359</v>
      </c>
      <c r="Y64" s="189"/>
      <c r="Z64" s="158" t="s">
        <v>1621</v>
      </c>
      <c r="AA64" s="159" t="s">
        <v>535</v>
      </c>
      <c r="AB64" s="158">
        <v>15.0015</v>
      </c>
      <c r="AC64" s="160" t="s">
        <v>376</v>
      </c>
      <c r="AD64" s="161">
        <v>1.8797</v>
      </c>
      <c r="AE64" s="162">
        <v>8.2658400826584</v>
      </c>
      <c r="AF64" s="163">
        <v>15.537299603372993</v>
      </c>
      <c r="AG64" s="164" t="s">
        <v>458</v>
      </c>
      <c r="AH64" s="164" t="s">
        <v>1622</v>
      </c>
      <c r="AI64" s="164"/>
    </row>
    <row r="65" spans="1:35" ht="38.25">
      <c r="A65" s="66">
        <v>62</v>
      </c>
      <c r="B65" s="84" t="s">
        <v>672</v>
      </c>
      <c r="C65" s="84">
        <v>1</v>
      </c>
      <c r="D65" s="85" t="s">
        <v>665</v>
      </c>
      <c r="E65" s="70">
        <v>408</v>
      </c>
      <c r="F65" s="183">
        <v>1420</v>
      </c>
      <c r="G65" s="184" t="s">
        <v>665</v>
      </c>
      <c r="H65" s="183">
        <v>1</v>
      </c>
      <c r="I65" s="185" t="s">
        <v>3319</v>
      </c>
      <c r="J65" s="184">
        <v>0.3609</v>
      </c>
      <c r="K65" s="186">
        <v>408</v>
      </c>
      <c r="L65" s="187">
        <v>147.2472</v>
      </c>
      <c r="M65" s="188" t="s">
        <v>540</v>
      </c>
      <c r="N65" s="189" t="s">
        <v>880</v>
      </c>
      <c r="O65" s="189"/>
      <c r="P65" s="183" t="s">
        <v>221</v>
      </c>
      <c r="Q65" s="184">
        <v>50</v>
      </c>
      <c r="R65" s="183">
        <v>50</v>
      </c>
      <c r="S65" s="185" t="s">
        <v>210</v>
      </c>
      <c r="T65" s="184">
        <v>20</v>
      </c>
      <c r="U65" s="186">
        <v>8.16</v>
      </c>
      <c r="V65" s="187">
        <v>163.2</v>
      </c>
      <c r="W65" s="188" t="s">
        <v>2373</v>
      </c>
      <c r="X65" s="189" t="s">
        <v>2360</v>
      </c>
      <c r="Y65" s="189"/>
      <c r="Z65" s="158" t="s">
        <v>1623</v>
      </c>
      <c r="AA65" s="159" t="s">
        <v>2199</v>
      </c>
      <c r="AB65" s="158">
        <v>1</v>
      </c>
      <c r="AC65" s="160" t="s">
        <v>367</v>
      </c>
      <c r="AD65" s="161">
        <v>0.4294</v>
      </c>
      <c r="AE65" s="162">
        <v>408</v>
      </c>
      <c r="AF65" s="163">
        <v>175.1952</v>
      </c>
      <c r="AG65" s="164" t="s">
        <v>458</v>
      </c>
      <c r="AH65" s="164" t="s">
        <v>1624</v>
      </c>
      <c r="AI65" s="164"/>
    </row>
    <row r="66" spans="1:35" ht="25.5">
      <c r="A66" s="66">
        <v>63</v>
      </c>
      <c r="B66" s="84" t="s">
        <v>1478</v>
      </c>
      <c r="C66" s="84">
        <v>1</v>
      </c>
      <c r="D66" s="85" t="s">
        <v>581</v>
      </c>
      <c r="E66" s="70">
        <v>1020</v>
      </c>
      <c r="F66" s="183">
        <v>6211</v>
      </c>
      <c r="G66" s="184" t="s">
        <v>581</v>
      </c>
      <c r="H66" s="183">
        <v>1</v>
      </c>
      <c r="I66" s="185" t="s">
        <v>3327</v>
      </c>
      <c r="J66" s="184">
        <v>0.322</v>
      </c>
      <c r="K66" s="186">
        <v>1020</v>
      </c>
      <c r="L66" s="187">
        <v>328.44</v>
      </c>
      <c r="M66" s="188" t="s">
        <v>881</v>
      </c>
      <c r="N66" s="189" t="s">
        <v>882</v>
      </c>
      <c r="O66" s="189"/>
      <c r="P66" s="183" t="s">
        <v>222</v>
      </c>
      <c r="Q66" s="184">
        <v>30</v>
      </c>
      <c r="R66" s="183">
        <v>30</v>
      </c>
      <c r="S66" s="185" t="s">
        <v>223</v>
      </c>
      <c r="T66" s="184">
        <v>6.3</v>
      </c>
      <c r="U66" s="186">
        <v>34</v>
      </c>
      <c r="V66" s="187">
        <v>214.2</v>
      </c>
      <c r="W66" s="188" t="s">
        <v>2361</v>
      </c>
      <c r="X66" s="189" t="s">
        <v>224</v>
      </c>
      <c r="Y66" s="189" t="s">
        <v>2883</v>
      </c>
      <c r="Z66" s="158" t="s">
        <v>1625</v>
      </c>
      <c r="AA66" s="159" t="s">
        <v>535</v>
      </c>
      <c r="AB66" s="158">
        <v>80</v>
      </c>
      <c r="AC66" s="160" t="s">
        <v>374</v>
      </c>
      <c r="AD66" s="161">
        <v>22.976</v>
      </c>
      <c r="AE66" s="162">
        <v>12.75</v>
      </c>
      <c r="AF66" s="163">
        <v>292.94399999999996</v>
      </c>
      <c r="AG66" s="164" t="s">
        <v>2620</v>
      </c>
      <c r="AH66" s="164" t="s">
        <v>1626</v>
      </c>
      <c r="AI66" s="164"/>
    </row>
    <row r="67" spans="1:35" ht="25.5">
      <c r="A67" s="66">
        <v>64</v>
      </c>
      <c r="B67" s="84" t="s">
        <v>1479</v>
      </c>
      <c r="C67" s="84">
        <v>1</v>
      </c>
      <c r="D67" s="85" t="s">
        <v>581</v>
      </c>
      <c r="E67" s="70">
        <v>1060</v>
      </c>
      <c r="F67" s="183">
        <v>6212</v>
      </c>
      <c r="G67" s="184" t="s">
        <v>581</v>
      </c>
      <c r="H67" s="183">
        <v>1</v>
      </c>
      <c r="I67" s="185" t="s">
        <v>3327</v>
      </c>
      <c r="J67" s="184">
        <v>0.476</v>
      </c>
      <c r="K67" s="186">
        <v>1060</v>
      </c>
      <c r="L67" s="187">
        <v>504.56</v>
      </c>
      <c r="M67" s="188" t="s">
        <v>881</v>
      </c>
      <c r="N67" s="189" t="s">
        <v>883</v>
      </c>
      <c r="O67" s="189"/>
      <c r="P67" s="183" t="s">
        <v>225</v>
      </c>
      <c r="Q67" s="184">
        <v>30</v>
      </c>
      <c r="R67" s="183">
        <v>30</v>
      </c>
      <c r="S67" s="185" t="s">
        <v>223</v>
      </c>
      <c r="T67" s="184">
        <v>8.4</v>
      </c>
      <c r="U67" s="186">
        <v>35.333333333333336</v>
      </c>
      <c r="V67" s="187">
        <v>296.8</v>
      </c>
      <c r="W67" s="188" t="s">
        <v>2361</v>
      </c>
      <c r="X67" s="189" t="s">
        <v>226</v>
      </c>
      <c r="Y67" s="189" t="s">
        <v>2883</v>
      </c>
      <c r="Z67" s="158" t="s">
        <v>1627</v>
      </c>
      <c r="AA67" s="159" t="s">
        <v>535</v>
      </c>
      <c r="AB67" s="158">
        <v>60.02401</v>
      </c>
      <c r="AC67" s="160" t="s">
        <v>374</v>
      </c>
      <c r="AD67" s="161">
        <v>21.7827</v>
      </c>
      <c r="AE67" s="162">
        <v>17.659599883446642</v>
      </c>
      <c r="AF67" s="163">
        <v>384.67376638115314</v>
      </c>
      <c r="AG67" s="164" t="s">
        <v>2620</v>
      </c>
      <c r="AH67" s="164" t="s">
        <v>1628</v>
      </c>
      <c r="AI67" s="164"/>
    </row>
    <row r="68" spans="1:35" ht="25.5">
      <c r="A68" s="66">
        <v>65</v>
      </c>
      <c r="B68" s="84" t="s">
        <v>1480</v>
      </c>
      <c r="C68" s="84">
        <v>1</v>
      </c>
      <c r="D68" s="85" t="s">
        <v>581</v>
      </c>
      <c r="E68" s="70">
        <v>1015</v>
      </c>
      <c r="F68" s="183">
        <v>6213</v>
      </c>
      <c r="G68" s="184" t="s">
        <v>581</v>
      </c>
      <c r="H68" s="183">
        <v>1</v>
      </c>
      <c r="I68" s="185" t="s">
        <v>3327</v>
      </c>
      <c r="J68" s="184">
        <v>0.714</v>
      </c>
      <c r="K68" s="186">
        <v>1015</v>
      </c>
      <c r="L68" s="187">
        <v>724.71</v>
      </c>
      <c r="M68" s="188" t="s">
        <v>881</v>
      </c>
      <c r="N68" s="189" t="s">
        <v>884</v>
      </c>
      <c r="O68" s="189"/>
      <c r="P68" s="183" t="s">
        <v>227</v>
      </c>
      <c r="Q68" s="184">
        <v>39</v>
      </c>
      <c r="R68" s="183">
        <v>39</v>
      </c>
      <c r="S68" s="185" t="s">
        <v>228</v>
      </c>
      <c r="T68" s="184">
        <v>35.4198</v>
      </c>
      <c r="U68" s="186">
        <v>26.025641025641026</v>
      </c>
      <c r="V68" s="187">
        <v>921.8230000000001</v>
      </c>
      <c r="W68" s="188" t="s">
        <v>2362</v>
      </c>
      <c r="X68" s="189" t="s">
        <v>229</v>
      </c>
      <c r="Y68" s="189" t="s">
        <v>2883</v>
      </c>
      <c r="Z68" s="158" t="s">
        <v>1629</v>
      </c>
      <c r="AA68" s="159" t="s">
        <v>535</v>
      </c>
      <c r="AB68" s="158">
        <v>30.003</v>
      </c>
      <c r="AC68" s="160" t="s">
        <v>374</v>
      </c>
      <c r="AD68" s="161">
        <v>18.2298</v>
      </c>
      <c r="AE68" s="162">
        <v>33.829950338299504</v>
      </c>
      <c r="AF68" s="163">
        <v>616.7132286771323</v>
      </c>
      <c r="AG68" s="164" t="s">
        <v>2620</v>
      </c>
      <c r="AH68" s="164" t="s">
        <v>1630</v>
      </c>
      <c r="AI68" s="164"/>
    </row>
    <row r="69" spans="1:35" ht="25.5">
      <c r="A69" s="66">
        <v>66</v>
      </c>
      <c r="B69" s="84" t="s">
        <v>1600</v>
      </c>
      <c r="C69" s="84">
        <v>1</v>
      </c>
      <c r="D69" s="85" t="s">
        <v>665</v>
      </c>
      <c r="E69" s="70">
        <v>49</v>
      </c>
      <c r="F69" s="183">
        <v>1660</v>
      </c>
      <c r="G69" s="184" t="s">
        <v>665</v>
      </c>
      <c r="H69" s="183">
        <v>1</v>
      </c>
      <c r="I69" s="185" t="s">
        <v>3319</v>
      </c>
      <c r="J69" s="184">
        <v>2.128</v>
      </c>
      <c r="K69" s="186">
        <v>49</v>
      </c>
      <c r="L69" s="187">
        <v>104.272</v>
      </c>
      <c r="M69" s="188" t="s">
        <v>540</v>
      </c>
      <c r="N69" s="189" t="s">
        <v>885</v>
      </c>
      <c r="O69" s="189"/>
      <c r="P69" s="183" t="s">
        <v>230</v>
      </c>
      <c r="Q69" s="184">
        <v>1</v>
      </c>
      <c r="R69" s="183">
        <v>1</v>
      </c>
      <c r="S69" s="185" t="s">
        <v>3367</v>
      </c>
      <c r="T69" s="184">
        <v>2.3956</v>
      </c>
      <c r="U69" s="186">
        <v>49</v>
      </c>
      <c r="V69" s="187">
        <v>117.3844</v>
      </c>
      <c r="W69" s="188" t="s">
        <v>2315</v>
      </c>
      <c r="X69" s="189" t="s">
        <v>231</v>
      </c>
      <c r="Y69" s="189"/>
      <c r="Z69" s="158" t="s">
        <v>1631</v>
      </c>
      <c r="AA69" s="159" t="s">
        <v>2199</v>
      </c>
      <c r="AB69" s="158">
        <v>1</v>
      </c>
      <c r="AC69" s="160" t="s">
        <v>367</v>
      </c>
      <c r="AD69" s="161">
        <v>2.0781</v>
      </c>
      <c r="AE69" s="162">
        <v>49</v>
      </c>
      <c r="AF69" s="163">
        <v>101.82690000000001</v>
      </c>
      <c r="AG69" s="164" t="s">
        <v>2620</v>
      </c>
      <c r="AH69" s="164" t="s">
        <v>1632</v>
      </c>
      <c r="AI69" s="164"/>
    </row>
    <row r="70" spans="1:35" ht="38.25">
      <c r="A70" s="66">
        <v>67</v>
      </c>
      <c r="B70" s="84" t="s">
        <v>1601</v>
      </c>
      <c r="C70" s="84">
        <v>1</v>
      </c>
      <c r="D70" s="85" t="s">
        <v>665</v>
      </c>
      <c r="E70" s="88">
        <v>37</v>
      </c>
      <c r="F70" s="183">
        <v>1570</v>
      </c>
      <c r="G70" s="184" t="s">
        <v>665</v>
      </c>
      <c r="H70" s="183">
        <v>1</v>
      </c>
      <c r="I70" s="185" t="s">
        <v>3319</v>
      </c>
      <c r="J70" s="184">
        <v>6.132</v>
      </c>
      <c r="K70" s="186">
        <v>37</v>
      </c>
      <c r="L70" s="187">
        <v>226.884</v>
      </c>
      <c r="M70" s="188" t="s">
        <v>540</v>
      </c>
      <c r="N70" s="189" t="s">
        <v>2259</v>
      </c>
      <c r="O70" s="189"/>
      <c r="P70" s="183" t="s">
        <v>232</v>
      </c>
      <c r="Q70" s="184">
        <v>1</v>
      </c>
      <c r="R70" s="183">
        <v>1</v>
      </c>
      <c r="S70" s="185" t="s">
        <v>3367</v>
      </c>
      <c r="T70" s="184">
        <v>6.8749</v>
      </c>
      <c r="U70" s="186">
        <v>37</v>
      </c>
      <c r="V70" s="187">
        <v>254.37130000000002</v>
      </c>
      <c r="W70" s="188" t="s">
        <v>2315</v>
      </c>
      <c r="X70" s="189" t="s">
        <v>233</v>
      </c>
      <c r="Y70" s="189"/>
      <c r="Z70" s="158">
        <v>900607</v>
      </c>
      <c r="AA70" s="159" t="s">
        <v>2199</v>
      </c>
      <c r="AB70" s="158">
        <v>1</v>
      </c>
      <c r="AC70" s="160" t="s">
        <v>367</v>
      </c>
      <c r="AD70" s="161">
        <v>8.5785</v>
      </c>
      <c r="AE70" s="162">
        <v>37</v>
      </c>
      <c r="AF70" s="163">
        <v>317.4045</v>
      </c>
      <c r="AG70" s="164" t="s">
        <v>1633</v>
      </c>
      <c r="AH70" s="164" t="s">
        <v>1634</v>
      </c>
      <c r="AI70" s="164"/>
    </row>
    <row r="71" spans="1:35" ht="25.5">
      <c r="A71" s="66">
        <v>68</v>
      </c>
      <c r="B71" s="86" t="s">
        <v>4112</v>
      </c>
      <c r="C71" s="86">
        <v>1</v>
      </c>
      <c r="D71" s="85" t="s">
        <v>665</v>
      </c>
      <c r="E71" s="70">
        <v>50</v>
      </c>
      <c r="F71" s="183">
        <v>1659</v>
      </c>
      <c r="G71" s="184" t="s">
        <v>665</v>
      </c>
      <c r="H71" s="183">
        <v>1</v>
      </c>
      <c r="I71" s="185" t="s">
        <v>3319</v>
      </c>
      <c r="J71" s="184">
        <v>1.28</v>
      </c>
      <c r="K71" s="186">
        <v>50</v>
      </c>
      <c r="L71" s="187">
        <v>64</v>
      </c>
      <c r="M71" s="188" t="s">
        <v>540</v>
      </c>
      <c r="N71" s="189" t="s">
        <v>2260</v>
      </c>
      <c r="O71" s="189"/>
      <c r="P71" s="183" t="s">
        <v>234</v>
      </c>
      <c r="Q71" s="184">
        <v>1</v>
      </c>
      <c r="R71" s="183">
        <v>1</v>
      </c>
      <c r="S71" s="185" t="s">
        <v>3367</v>
      </c>
      <c r="T71" s="184">
        <v>1.3441</v>
      </c>
      <c r="U71" s="186">
        <v>50</v>
      </c>
      <c r="V71" s="187">
        <v>67.205</v>
      </c>
      <c r="W71" s="188" t="s">
        <v>2315</v>
      </c>
      <c r="X71" s="189" t="s">
        <v>235</v>
      </c>
      <c r="Y71" s="189"/>
      <c r="Z71" s="158" t="s">
        <v>1635</v>
      </c>
      <c r="AA71" s="159" t="s">
        <v>2199</v>
      </c>
      <c r="AB71" s="158">
        <v>1</v>
      </c>
      <c r="AC71" s="160" t="s">
        <v>367</v>
      </c>
      <c r="AD71" s="161">
        <v>1.327</v>
      </c>
      <c r="AE71" s="162">
        <v>50</v>
      </c>
      <c r="AF71" s="163">
        <v>66.35</v>
      </c>
      <c r="AG71" s="164" t="s">
        <v>2620</v>
      </c>
      <c r="AH71" s="164" t="s">
        <v>1636</v>
      </c>
      <c r="AI71" s="164"/>
    </row>
    <row r="72" spans="1:35" ht="38.25">
      <c r="A72" s="66">
        <v>69</v>
      </c>
      <c r="B72" s="86" t="s">
        <v>2809</v>
      </c>
      <c r="C72" s="86">
        <v>1000</v>
      </c>
      <c r="D72" s="85" t="s">
        <v>665</v>
      </c>
      <c r="E72" s="70">
        <v>224</v>
      </c>
      <c r="F72" s="183">
        <v>15302</v>
      </c>
      <c r="G72" s="184" t="s">
        <v>665</v>
      </c>
      <c r="H72" s="183">
        <v>1</v>
      </c>
      <c r="I72" s="185" t="s">
        <v>3328</v>
      </c>
      <c r="J72" s="184">
        <v>1.3993</v>
      </c>
      <c r="K72" s="186">
        <v>224</v>
      </c>
      <c r="L72" s="187">
        <v>313.4432</v>
      </c>
      <c r="M72" s="188" t="s">
        <v>528</v>
      </c>
      <c r="N72" s="189" t="s">
        <v>2261</v>
      </c>
      <c r="O72" s="189"/>
      <c r="P72" s="183" t="s">
        <v>2310</v>
      </c>
      <c r="Q72" s="184">
        <v>224</v>
      </c>
      <c r="R72" s="183">
        <v>224</v>
      </c>
      <c r="S72" s="185" t="s">
        <v>236</v>
      </c>
      <c r="T72" s="184">
        <v>254.59</v>
      </c>
      <c r="U72" s="186">
        <v>1</v>
      </c>
      <c r="V72" s="187">
        <v>254.59</v>
      </c>
      <c r="W72" s="188" t="s">
        <v>528</v>
      </c>
      <c r="X72" s="189" t="s">
        <v>2363</v>
      </c>
      <c r="Y72" s="189"/>
      <c r="Z72" s="158">
        <v>15302</v>
      </c>
      <c r="AA72" s="159" t="s">
        <v>2199</v>
      </c>
      <c r="AB72" s="158">
        <v>1</v>
      </c>
      <c r="AC72" s="160" t="s">
        <v>367</v>
      </c>
      <c r="AD72" s="161">
        <v>1.0648</v>
      </c>
      <c r="AE72" s="162">
        <v>224</v>
      </c>
      <c r="AF72" s="163">
        <v>238.5152</v>
      </c>
      <c r="AG72" s="164" t="s">
        <v>528</v>
      </c>
      <c r="AH72" s="164" t="s">
        <v>1637</v>
      </c>
      <c r="AI72" s="164"/>
    </row>
    <row r="73" spans="1:35" ht="38.25">
      <c r="A73" s="66">
        <v>70</v>
      </c>
      <c r="B73" s="84" t="s">
        <v>2810</v>
      </c>
      <c r="C73" s="84">
        <v>500</v>
      </c>
      <c r="D73" s="85" t="s">
        <v>587</v>
      </c>
      <c r="E73" s="70">
        <v>149</v>
      </c>
      <c r="F73" s="183">
        <v>2088</v>
      </c>
      <c r="G73" s="184" t="s">
        <v>587</v>
      </c>
      <c r="H73" s="183">
        <v>1</v>
      </c>
      <c r="I73" s="185" t="s">
        <v>3329</v>
      </c>
      <c r="J73" s="184">
        <v>5.6</v>
      </c>
      <c r="K73" s="186">
        <v>149</v>
      </c>
      <c r="L73" s="187">
        <v>834.4</v>
      </c>
      <c r="M73" s="188" t="s">
        <v>547</v>
      </c>
      <c r="N73" s="189" t="s">
        <v>3330</v>
      </c>
      <c r="O73" s="189"/>
      <c r="P73" s="183" t="s">
        <v>237</v>
      </c>
      <c r="Q73" s="184">
        <v>100</v>
      </c>
      <c r="R73" s="183">
        <v>0.2</v>
      </c>
      <c r="S73" s="185" t="s">
        <v>238</v>
      </c>
      <c r="T73" s="184">
        <v>1.3</v>
      </c>
      <c r="U73" s="186">
        <v>745</v>
      </c>
      <c r="V73" s="187">
        <v>968.5</v>
      </c>
      <c r="W73" s="188" t="s">
        <v>2313</v>
      </c>
      <c r="X73" s="189" t="s">
        <v>239</v>
      </c>
      <c r="Y73" s="189"/>
      <c r="Z73" s="158" t="s">
        <v>1638</v>
      </c>
      <c r="AA73" s="159" t="s">
        <v>536</v>
      </c>
      <c r="AB73" s="158">
        <v>1</v>
      </c>
      <c r="AC73" s="160" t="s">
        <v>1639</v>
      </c>
      <c r="AD73" s="161">
        <v>10.0221</v>
      </c>
      <c r="AE73" s="162">
        <v>149</v>
      </c>
      <c r="AF73" s="163">
        <v>1493.2929</v>
      </c>
      <c r="AG73" s="164" t="s">
        <v>1906</v>
      </c>
      <c r="AH73" s="164" t="s">
        <v>1640</v>
      </c>
      <c r="AI73" s="164"/>
    </row>
    <row r="74" spans="1:35" ht="25.5">
      <c r="A74" s="66">
        <v>71</v>
      </c>
      <c r="B74" s="86" t="s">
        <v>2811</v>
      </c>
      <c r="C74" s="86">
        <v>200</v>
      </c>
      <c r="D74" s="87" t="s">
        <v>587</v>
      </c>
      <c r="E74" s="70">
        <v>1</v>
      </c>
      <c r="F74" s="183">
        <v>1481</v>
      </c>
      <c r="G74" s="184" t="s">
        <v>587</v>
      </c>
      <c r="H74" s="183">
        <v>1</v>
      </c>
      <c r="I74" s="185" t="s">
        <v>3329</v>
      </c>
      <c r="J74" s="184">
        <v>12.02</v>
      </c>
      <c r="K74" s="186">
        <v>1</v>
      </c>
      <c r="L74" s="187">
        <v>12.02</v>
      </c>
      <c r="M74" s="188" t="s">
        <v>540</v>
      </c>
      <c r="N74" s="189" t="s">
        <v>2262</v>
      </c>
      <c r="O74" s="189"/>
      <c r="P74" s="183" t="s">
        <v>2311</v>
      </c>
      <c r="Q74" s="184">
        <v>1000</v>
      </c>
      <c r="R74" s="183">
        <v>5</v>
      </c>
      <c r="S74" s="185" t="s">
        <v>240</v>
      </c>
      <c r="T74" s="184">
        <v>201.292</v>
      </c>
      <c r="U74" s="186">
        <v>0.2</v>
      </c>
      <c r="V74" s="187">
        <v>40.2584</v>
      </c>
      <c r="W74" s="188" t="s">
        <v>528</v>
      </c>
      <c r="X74" s="189" t="s">
        <v>2364</v>
      </c>
      <c r="Y74" s="189"/>
      <c r="Z74" s="158">
        <v>15621</v>
      </c>
      <c r="AA74" s="159" t="s">
        <v>2199</v>
      </c>
      <c r="AB74" s="158">
        <v>0.005</v>
      </c>
      <c r="AC74" s="160" t="s">
        <v>1641</v>
      </c>
      <c r="AD74" s="161">
        <v>0.1849</v>
      </c>
      <c r="AE74" s="162">
        <v>200</v>
      </c>
      <c r="AF74" s="163">
        <v>36.98</v>
      </c>
      <c r="AG74" s="164" t="s">
        <v>528</v>
      </c>
      <c r="AH74" s="164" t="s">
        <v>1642</v>
      </c>
      <c r="AI74" s="164"/>
    </row>
    <row r="75" spans="1:35" ht="38.25">
      <c r="A75" s="66">
        <v>72</v>
      </c>
      <c r="B75" s="84" t="s">
        <v>1481</v>
      </c>
      <c r="C75" s="84">
        <v>500</v>
      </c>
      <c r="D75" s="85" t="s">
        <v>587</v>
      </c>
      <c r="E75" s="70">
        <v>579</v>
      </c>
      <c r="F75" s="183">
        <v>1480</v>
      </c>
      <c r="G75" s="184" t="s">
        <v>587</v>
      </c>
      <c r="H75" s="183">
        <v>1</v>
      </c>
      <c r="I75" s="185" t="s">
        <v>3329</v>
      </c>
      <c r="J75" s="184">
        <v>5.589</v>
      </c>
      <c r="K75" s="186">
        <v>579</v>
      </c>
      <c r="L75" s="187">
        <v>3236.0310000000004</v>
      </c>
      <c r="M75" s="188" t="s">
        <v>540</v>
      </c>
      <c r="N75" s="189" t="s">
        <v>2263</v>
      </c>
      <c r="O75" s="189"/>
      <c r="P75" s="183" t="s">
        <v>241</v>
      </c>
      <c r="Q75" s="184">
        <v>100</v>
      </c>
      <c r="R75" s="183">
        <v>0.2</v>
      </c>
      <c r="S75" s="185" t="s">
        <v>238</v>
      </c>
      <c r="T75" s="184">
        <v>1.888</v>
      </c>
      <c r="U75" s="186">
        <v>2895</v>
      </c>
      <c r="V75" s="187">
        <v>5465.76</v>
      </c>
      <c r="W75" s="188" t="s">
        <v>2313</v>
      </c>
      <c r="X75" s="189" t="s">
        <v>2365</v>
      </c>
      <c r="Y75" s="189" t="s">
        <v>2883</v>
      </c>
      <c r="Z75" s="158" t="s">
        <v>1643</v>
      </c>
      <c r="AA75" s="159" t="s">
        <v>536</v>
      </c>
      <c r="AB75" s="158">
        <v>1</v>
      </c>
      <c r="AC75" s="160" t="s">
        <v>1639</v>
      </c>
      <c r="AD75" s="161">
        <v>10.8963</v>
      </c>
      <c r="AE75" s="162">
        <v>579</v>
      </c>
      <c r="AF75" s="163">
        <v>6308.9577</v>
      </c>
      <c r="AG75" s="164" t="s">
        <v>1906</v>
      </c>
      <c r="AH75" s="164" t="s">
        <v>1644</v>
      </c>
      <c r="AI75" s="164"/>
    </row>
    <row r="76" spans="1:35" ht="38.25">
      <c r="A76" s="66">
        <v>73</v>
      </c>
      <c r="B76" s="84" t="s">
        <v>1482</v>
      </c>
      <c r="C76" s="84">
        <v>500</v>
      </c>
      <c r="D76" s="85" t="s">
        <v>587</v>
      </c>
      <c r="E76" s="70">
        <v>127</v>
      </c>
      <c r="F76" s="183">
        <v>1453</v>
      </c>
      <c r="G76" s="184" t="s">
        <v>587</v>
      </c>
      <c r="H76" s="183">
        <v>1</v>
      </c>
      <c r="I76" s="185" t="s">
        <v>3329</v>
      </c>
      <c r="J76" s="184">
        <v>7.504</v>
      </c>
      <c r="K76" s="186">
        <v>127</v>
      </c>
      <c r="L76" s="187">
        <v>953.0079999999999</v>
      </c>
      <c r="M76" s="188" t="s">
        <v>540</v>
      </c>
      <c r="N76" s="189" t="s">
        <v>2264</v>
      </c>
      <c r="O76" s="189"/>
      <c r="P76" s="183" t="s">
        <v>242</v>
      </c>
      <c r="Q76" s="184">
        <v>100</v>
      </c>
      <c r="R76" s="183">
        <v>0.2</v>
      </c>
      <c r="S76" s="185" t="s">
        <v>238</v>
      </c>
      <c r="T76" s="184">
        <v>2.25</v>
      </c>
      <c r="U76" s="186">
        <v>635</v>
      </c>
      <c r="V76" s="187">
        <v>1428.75</v>
      </c>
      <c r="W76" s="188" t="s">
        <v>2313</v>
      </c>
      <c r="X76" s="189" t="s">
        <v>2366</v>
      </c>
      <c r="Y76" s="189" t="s">
        <v>2883</v>
      </c>
      <c r="Z76" s="158" t="s">
        <v>1645</v>
      </c>
      <c r="AA76" s="159" t="s">
        <v>536</v>
      </c>
      <c r="AB76" s="158">
        <v>1</v>
      </c>
      <c r="AC76" s="160" t="s">
        <v>1639</v>
      </c>
      <c r="AD76" s="161">
        <v>13.3475</v>
      </c>
      <c r="AE76" s="162">
        <v>127</v>
      </c>
      <c r="AF76" s="163">
        <v>1695.1325</v>
      </c>
      <c r="AG76" s="164" t="s">
        <v>1906</v>
      </c>
      <c r="AH76" s="164" t="s">
        <v>1646</v>
      </c>
      <c r="AI76" s="164"/>
    </row>
    <row r="77" spans="1:35" ht="38.25">
      <c r="A77" s="66">
        <v>74</v>
      </c>
      <c r="B77" s="84" t="s">
        <v>2812</v>
      </c>
      <c r="C77" s="84">
        <v>250</v>
      </c>
      <c r="D77" s="85" t="s">
        <v>587</v>
      </c>
      <c r="E77" s="70">
        <v>186</v>
      </c>
      <c r="F77" s="183">
        <v>1444</v>
      </c>
      <c r="G77" s="184" t="s">
        <v>587</v>
      </c>
      <c r="H77" s="183">
        <v>1</v>
      </c>
      <c r="I77" s="185" t="s">
        <v>3329</v>
      </c>
      <c r="J77" s="184">
        <v>2.345</v>
      </c>
      <c r="K77" s="186">
        <v>186</v>
      </c>
      <c r="L77" s="187">
        <v>436.17</v>
      </c>
      <c r="M77" s="188" t="s">
        <v>540</v>
      </c>
      <c r="N77" s="189" t="s">
        <v>2265</v>
      </c>
      <c r="O77" s="189"/>
      <c r="P77" s="183" t="s">
        <v>243</v>
      </c>
      <c r="Q77" s="184">
        <v>100</v>
      </c>
      <c r="R77" s="183">
        <v>0.4</v>
      </c>
      <c r="S77" s="185" t="s">
        <v>238</v>
      </c>
      <c r="T77" s="184">
        <v>1.19</v>
      </c>
      <c r="U77" s="186">
        <v>465</v>
      </c>
      <c r="V77" s="187">
        <v>553.35</v>
      </c>
      <c r="W77" s="188" t="s">
        <v>2313</v>
      </c>
      <c r="X77" s="189" t="s">
        <v>2367</v>
      </c>
      <c r="Y77" s="189"/>
      <c r="Z77" s="158" t="s">
        <v>1647</v>
      </c>
      <c r="AA77" s="159" t="s">
        <v>536</v>
      </c>
      <c r="AB77" s="158">
        <v>2</v>
      </c>
      <c r="AC77" s="160" t="s">
        <v>1639</v>
      </c>
      <c r="AD77" s="161">
        <v>9.5738</v>
      </c>
      <c r="AE77" s="162">
        <v>93</v>
      </c>
      <c r="AF77" s="163">
        <v>890.3634000000001</v>
      </c>
      <c r="AG77" s="164" t="s">
        <v>1906</v>
      </c>
      <c r="AH77" s="164" t="s">
        <v>1648</v>
      </c>
      <c r="AI77" s="164"/>
    </row>
    <row r="78" spans="1:35" ht="45">
      <c r="A78" s="66">
        <v>75</v>
      </c>
      <c r="B78" s="84" t="s">
        <v>1483</v>
      </c>
      <c r="C78" s="84">
        <v>12</v>
      </c>
      <c r="D78" s="85" t="s">
        <v>668</v>
      </c>
      <c r="E78" s="70">
        <v>312</v>
      </c>
      <c r="F78" s="183">
        <v>1521</v>
      </c>
      <c r="G78" s="184" t="s">
        <v>617</v>
      </c>
      <c r="H78" s="183">
        <v>1</v>
      </c>
      <c r="I78" s="185" t="s">
        <v>3325</v>
      </c>
      <c r="J78" s="184">
        <v>6.4776</v>
      </c>
      <c r="K78" s="186">
        <v>312</v>
      </c>
      <c r="L78" s="187">
        <v>2021.0112</v>
      </c>
      <c r="M78" s="188" t="s">
        <v>540</v>
      </c>
      <c r="N78" s="189" t="s">
        <v>3331</v>
      </c>
      <c r="O78" s="189"/>
      <c r="P78" s="183" t="s">
        <v>244</v>
      </c>
      <c r="Q78" s="184">
        <v>6</v>
      </c>
      <c r="R78" s="183">
        <v>0.5</v>
      </c>
      <c r="S78" s="185" t="s">
        <v>245</v>
      </c>
      <c r="T78" s="184">
        <v>2.2</v>
      </c>
      <c r="U78" s="186">
        <v>624</v>
      </c>
      <c r="V78" s="187">
        <v>1372.8</v>
      </c>
      <c r="W78" s="188" t="s">
        <v>534</v>
      </c>
      <c r="X78" s="189" t="s">
        <v>2368</v>
      </c>
      <c r="Y78" s="189" t="s">
        <v>2883</v>
      </c>
      <c r="Z78" s="158" t="s">
        <v>1649</v>
      </c>
      <c r="AA78" s="159" t="s">
        <v>535</v>
      </c>
      <c r="AB78" s="158">
        <v>1</v>
      </c>
      <c r="AC78" s="160" t="s">
        <v>378</v>
      </c>
      <c r="AD78" s="161">
        <v>5.1904</v>
      </c>
      <c r="AE78" s="162">
        <v>312</v>
      </c>
      <c r="AF78" s="163">
        <v>1619.4048</v>
      </c>
      <c r="AG78" s="164" t="s">
        <v>415</v>
      </c>
      <c r="AH78" s="164" t="s">
        <v>1650</v>
      </c>
      <c r="AI78" s="164"/>
    </row>
    <row r="79" spans="1:35" ht="36">
      <c r="A79" s="66">
        <v>76</v>
      </c>
      <c r="B79" s="84" t="s">
        <v>2813</v>
      </c>
      <c r="C79" s="84">
        <v>6</v>
      </c>
      <c r="D79" s="85" t="s">
        <v>668</v>
      </c>
      <c r="E79" s="70">
        <v>50</v>
      </c>
      <c r="F79" s="183">
        <v>1471</v>
      </c>
      <c r="G79" s="184" t="s">
        <v>535</v>
      </c>
      <c r="H79" s="183">
        <v>1</v>
      </c>
      <c r="I79" s="185" t="s">
        <v>378</v>
      </c>
      <c r="J79" s="184">
        <v>5.7408</v>
      </c>
      <c r="K79" s="186">
        <v>50</v>
      </c>
      <c r="L79" s="187">
        <v>287.04</v>
      </c>
      <c r="M79" s="188" t="s">
        <v>540</v>
      </c>
      <c r="N79" s="189" t="s">
        <v>3332</v>
      </c>
      <c r="O79" s="189"/>
      <c r="P79" s="183" t="s">
        <v>246</v>
      </c>
      <c r="Q79" s="184">
        <v>4</v>
      </c>
      <c r="R79" s="183">
        <v>0.66</v>
      </c>
      <c r="S79" s="185" t="s">
        <v>247</v>
      </c>
      <c r="T79" s="184">
        <v>2.316</v>
      </c>
      <c r="U79" s="186">
        <v>75.75757575757575</v>
      </c>
      <c r="V79" s="187">
        <v>175.45454545454544</v>
      </c>
      <c r="W79" s="188" t="s">
        <v>534</v>
      </c>
      <c r="X79" s="189" t="s">
        <v>2369</v>
      </c>
      <c r="Y79" s="189"/>
      <c r="Z79" s="158" t="s">
        <v>1651</v>
      </c>
      <c r="AA79" s="159" t="s">
        <v>535</v>
      </c>
      <c r="AB79" s="158">
        <v>1</v>
      </c>
      <c r="AC79" s="160" t="s">
        <v>378</v>
      </c>
      <c r="AD79" s="161">
        <v>5.1904</v>
      </c>
      <c r="AE79" s="162">
        <v>50</v>
      </c>
      <c r="AF79" s="163">
        <v>259.52</v>
      </c>
      <c r="AG79" s="164" t="s">
        <v>415</v>
      </c>
      <c r="AH79" s="164" t="s">
        <v>1652</v>
      </c>
      <c r="AI79" s="164"/>
    </row>
    <row r="80" spans="1:35" ht="38.25">
      <c r="A80" s="66">
        <v>77</v>
      </c>
      <c r="B80" s="84" t="s">
        <v>4113</v>
      </c>
      <c r="C80" s="84">
        <v>24</v>
      </c>
      <c r="D80" s="85" t="s">
        <v>668</v>
      </c>
      <c r="E80" s="70">
        <v>123</v>
      </c>
      <c r="F80" s="183">
        <v>1470</v>
      </c>
      <c r="G80" s="184" t="s">
        <v>617</v>
      </c>
      <c r="H80" s="183">
        <v>1</v>
      </c>
      <c r="I80" s="185" t="s">
        <v>3325</v>
      </c>
      <c r="J80" s="184">
        <v>6.5784</v>
      </c>
      <c r="K80" s="186">
        <v>123</v>
      </c>
      <c r="L80" s="187">
        <v>809.1432</v>
      </c>
      <c r="M80" s="188" t="s">
        <v>540</v>
      </c>
      <c r="N80" s="189" t="s">
        <v>2266</v>
      </c>
      <c r="O80" s="189"/>
      <c r="P80" s="183" t="s">
        <v>248</v>
      </c>
      <c r="Q80" s="184">
        <v>12</v>
      </c>
      <c r="R80" s="183">
        <v>0.5</v>
      </c>
      <c r="S80" s="185" t="s">
        <v>249</v>
      </c>
      <c r="T80" s="184">
        <v>2.3</v>
      </c>
      <c r="U80" s="186">
        <v>246</v>
      </c>
      <c r="V80" s="187">
        <v>565.8</v>
      </c>
      <c r="W80" s="188" t="s">
        <v>534</v>
      </c>
      <c r="X80" s="189" t="s">
        <v>2370</v>
      </c>
      <c r="Y80" s="189"/>
      <c r="Z80" s="158" t="s">
        <v>1653</v>
      </c>
      <c r="AA80" s="159" t="s">
        <v>535</v>
      </c>
      <c r="AB80" s="158">
        <v>1</v>
      </c>
      <c r="AC80" s="160" t="s">
        <v>378</v>
      </c>
      <c r="AD80" s="161">
        <v>5.1904</v>
      </c>
      <c r="AE80" s="162">
        <v>123</v>
      </c>
      <c r="AF80" s="163">
        <v>638.4192</v>
      </c>
      <c r="AG80" s="164" t="s">
        <v>415</v>
      </c>
      <c r="AH80" s="164" t="s">
        <v>1654</v>
      </c>
      <c r="AI80" s="164"/>
    </row>
    <row r="81" spans="1:35" ht="25.5">
      <c r="A81" s="66">
        <v>78</v>
      </c>
      <c r="B81" s="84" t="s">
        <v>4114</v>
      </c>
      <c r="C81" s="84">
        <v>1</v>
      </c>
      <c r="D81" s="85" t="s">
        <v>665</v>
      </c>
      <c r="E81" s="70">
        <v>17</v>
      </c>
      <c r="F81" s="183">
        <v>1660</v>
      </c>
      <c r="G81" s="184" t="s">
        <v>665</v>
      </c>
      <c r="H81" s="183">
        <v>1</v>
      </c>
      <c r="I81" s="185" t="s">
        <v>3319</v>
      </c>
      <c r="J81" s="184">
        <v>2.128</v>
      </c>
      <c r="K81" s="186">
        <v>17</v>
      </c>
      <c r="L81" s="187">
        <v>36.176</v>
      </c>
      <c r="M81" s="188" t="s">
        <v>540</v>
      </c>
      <c r="N81" s="189" t="s">
        <v>885</v>
      </c>
      <c r="O81" s="189"/>
      <c r="P81" s="183" t="s">
        <v>230</v>
      </c>
      <c r="Q81" s="184">
        <v>1</v>
      </c>
      <c r="R81" s="183">
        <v>1</v>
      </c>
      <c r="S81" s="185" t="s">
        <v>3367</v>
      </c>
      <c r="T81" s="184">
        <v>2.3956</v>
      </c>
      <c r="U81" s="186">
        <v>17</v>
      </c>
      <c r="V81" s="187">
        <v>40.7252</v>
      </c>
      <c r="W81" s="188" t="s">
        <v>2315</v>
      </c>
      <c r="X81" s="189" t="s">
        <v>2371</v>
      </c>
      <c r="Y81" s="189"/>
      <c r="Z81" s="158" t="s">
        <v>1631</v>
      </c>
      <c r="AA81" s="159" t="s">
        <v>2199</v>
      </c>
      <c r="AB81" s="158">
        <v>1</v>
      </c>
      <c r="AC81" s="160" t="s">
        <v>367</v>
      </c>
      <c r="AD81" s="161">
        <v>2.0781</v>
      </c>
      <c r="AE81" s="162">
        <v>17</v>
      </c>
      <c r="AF81" s="163">
        <v>35.3277</v>
      </c>
      <c r="AG81" s="164" t="s">
        <v>1655</v>
      </c>
      <c r="AH81" s="164" t="s">
        <v>1632</v>
      </c>
      <c r="AI81" s="164"/>
    </row>
    <row r="82" spans="1:35" ht="25.5">
      <c r="A82" s="66">
        <v>79</v>
      </c>
      <c r="B82" s="84" t="s">
        <v>588</v>
      </c>
      <c r="C82" s="84">
        <v>1</v>
      </c>
      <c r="D82" s="85" t="s">
        <v>567</v>
      </c>
      <c r="E82" s="70">
        <v>92</v>
      </c>
      <c r="F82" s="183">
        <v>1423</v>
      </c>
      <c r="G82" s="184" t="s">
        <v>626</v>
      </c>
      <c r="H82" s="183">
        <v>1</v>
      </c>
      <c r="I82" s="185" t="s">
        <v>3333</v>
      </c>
      <c r="J82" s="184">
        <v>4.134</v>
      </c>
      <c r="K82" s="186">
        <v>92</v>
      </c>
      <c r="L82" s="187">
        <v>380.32800000000003</v>
      </c>
      <c r="M82" s="188" t="s">
        <v>540</v>
      </c>
      <c r="N82" s="189" t="s">
        <v>2267</v>
      </c>
      <c r="O82" s="189"/>
      <c r="P82" s="183" t="s">
        <v>250</v>
      </c>
      <c r="Q82" s="184">
        <v>1</v>
      </c>
      <c r="R82" s="183">
        <v>1</v>
      </c>
      <c r="S82" s="185" t="s">
        <v>251</v>
      </c>
      <c r="T82" s="184">
        <v>4.85</v>
      </c>
      <c r="U82" s="186">
        <v>92</v>
      </c>
      <c r="V82" s="187">
        <v>446.2</v>
      </c>
      <c r="W82" s="188" t="s">
        <v>2373</v>
      </c>
      <c r="X82" s="189" t="s">
        <v>2372</v>
      </c>
      <c r="Y82" s="189"/>
      <c r="Z82" s="158">
        <v>16303</v>
      </c>
      <c r="AA82" s="159" t="s">
        <v>2199</v>
      </c>
      <c r="AB82" s="158">
        <v>1</v>
      </c>
      <c r="AC82" s="160" t="s">
        <v>1842</v>
      </c>
      <c r="AD82" s="161">
        <v>4.6363</v>
      </c>
      <c r="AE82" s="162">
        <v>92</v>
      </c>
      <c r="AF82" s="163">
        <v>426.5396</v>
      </c>
      <c r="AG82" s="164" t="s">
        <v>528</v>
      </c>
      <c r="AH82" s="164" t="s">
        <v>1656</v>
      </c>
      <c r="AI82" s="164"/>
    </row>
    <row r="83" spans="1:35" ht="38.25">
      <c r="A83" s="66">
        <v>80</v>
      </c>
      <c r="B83" s="86" t="s">
        <v>673</v>
      </c>
      <c r="C83" s="86">
        <v>1</v>
      </c>
      <c r="D83" s="85" t="s">
        <v>567</v>
      </c>
      <c r="E83" s="70">
        <v>364</v>
      </c>
      <c r="F83" s="183">
        <v>1413</v>
      </c>
      <c r="G83" s="184" t="s">
        <v>626</v>
      </c>
      <c r="H83" s="183">
        <v>1</v>
      </c>
      <c r="I83" s="185" t="s">
        <v>3333</v>
      </c>
      <c r="J83" s="184">
        <v>3.036</v>
      </c>
      <c r="K83" s="186">
        <v>364</v>
      </c>
      <c r="L83" s="187">
        <v>1105.104</v>
      </c>
      <c r="M83" s="188" t="s">
        <v>540</v>
      </c>
      <c r="N83" s="189" t="s">
        <v>2268</v>
      </c>
      <c r="O83" s="189"/>
      <c r="P83" s="183" t="s">
        <v>252</v>
      </c>
      <c r="Q83" s="184">
        <v>1</v>
      </c>
      <c r="R83" s="183">
        <v>1</v>
      </c>
      <c r="S83" s="185" t="s">
        <v>251</v>
      </c>
      <c r="T83" s="184">
        <v>2.823</v>
      </c>
      <c r="U83" s="186">
        <v>364</v>
      </c>
      <c r="V83" s="187">
        <v>1027.572</v>
      </c>
      <c r="W83" s="188" t="s">
        <v>2373</v>
      </c>
      <c r="X83" s="189" t="s">
        <v>2374</v>
      </c>
      <c r="Y83" s="189"/>
      <c r="Z83" s="158">
        <v>272714</v>
      </c>
      <c r="AA83" s="159" t="s">
        <v>2199</v>
      </c>
      <c r="AB83" s="158">
        <v>1</v>
      </c>
      <c r="AC83" s="160" t="s">
        <v>1842</v>
      </c>
      <c r="AD83" s="161">
        <v>3.8409</v>
      </c>
      <c r="AE83" s="162">
        <v>364</v>
      </c>
      <c r="AF83" s="163">
        <v>1398.0876</v>
      </c>
      <c r="AG83" s="164" t="s">
        <v>1633</v>
      </c>
      <c r="AH83" s="164" t="s">
        <v>1657</v>
      </c>
      <c r="AI83" s="164"/>
    </row>
    <row r="84" spans="1:35" ht="33.75">
      <c r="A84" s="66">
        <v>81</v>
      </c>
      <c r="B84" s="84" t="s">
        <v>2814</v>
      </c>
      <c r="C84" s="84">
        <v>100</v>
      </c>
      <c r="D84" s="85" t="s">
        <v>587</v>
      </c>
      <c r="E84" s="70">
        <v>47</v>
      </c>
      <c r="F84" s="183">
        <v>2258</v>
      </c>
      <c r="G84" s="184" t="s">
        <v>587</v>
      </c>
      <c r="H84" s="183">
        <v>1</v>
      </c>
      <c r="I84" s="185" t="s">
        <v>3329</v>
      </c>
      <c r="J84" s="184">
        <v>1.2475</v>
      </c>
      <c r="K84" s="186">
        <v>47</v>
      </c>
      <c r="L84" s="187">
        <v>58.6325</v>
      </c>
      <c r="M84" s="188" t="s">
        <v>528</v>
      </c>
      <c r="N84" s="189" t="s">
        <v>3334</v>
      </c>
      <c r="O84" s="189"/>
      <c r="P84" s="183" t="s">
        <v>2312</v>
      </c>
      <c r="Q84" s="184">
        <v>100</v>
      </c>
      <c r="R84" s="183">
        <v>1</v>
      </c>
      <c r="S84" s="185" t="s">
        <v>238</v>
      </c>
      <c r="T84" s="184">
        <v>1.1578</v>
      </c>
      <c r="U84" s="186">
        <v>47</v>
      </c>
      <c r="V84" s="187">
        <v>54.416599999999995</v>
      </c>
      <c r="W84" s="188" t="s">
        <v>528</v>
      </c>
      <c r="X84" s="189" t="s">
        <v>2375</v>
      </c>
      <c r="Y84" s="189"/>
      <c r="Z84" s="158">
        <v>52740</v>
      </c>
      <c r="AA84" s="159" t="s">
        <v>536</v>
      </c>
      <c r="AB84" s="158">
        <v>1</v>
      </c>
      <c r="AC84" s="160" t="s">
        <v>1639</v>
      </c>
      <c r="AD84" s="161">
        <v>1.0928</v>
      </c>
      <c r="AE84" s="162">
        <v>47</v>
      </c>
      <c r="AF84" s="163">
        <v>51.3616</v>
      </c>
      <c r="AG84" s="164" t="s">
        <v>528</v>
      </c>
      <c r="AH84" s="164" t="s">
        <v>1658</v>
      </c>
      <c r="AI84" s="164"/>
    </row>
    <row r="85" spans="1:35" ht="33.75">
      <c r="A85" s="66">
        <v>82</v>
      </c>
      <c r="B85" s="84" t="s">
        <v>2815</v>
      </c>
      <c r="C85" s="84">
        <v>100</v>
      </c>
      <c r="D85" s="85" t="s">
        <v>567</v>
      </c>
      <c r="E85" s="70">
        <v>120</v>
      </c>
      <c r="F85" s="183">
        <v>2094</v>
      </c>
      <c r="G85" s="184" t="s">
        <v>665</v>
      </c>
      <c r="H85" s="183">
        <v>1</v>
      </c>
      <c r="I85" s="185" t="s">
        <v>3319</v>
      </c>
      <c r="J85" s="184">
        <v>0.1441</v>
      </c>
      <c r="K85" s="186">
        <v>120</v>
      </c>
      <c r="L85" s="187">
        <v>17.292</v>
      </c>
      <c r="M85" s="188" t="s">
        <v>528</v>
      </c>
      <c r="N85" s="189" t="s">
        <v>2269</v>
      </c>
      <c r="O85" s="189"/>
      <c r="P85" s="183" t="s">
        <v>2308</v>
      </c>
      <c r="Q85" s="184">
        <v>25</v>
      </c>
      <c r="R85" s="183">
        <v>0.25</v>
      </c>
      <c r="S85" s="185" t="s">
        <v>253</v>
      </c>
      <c r="T85" s="184">
        <v>2.5</v>
      </c>
      <c r="U85" s="186">
        <v>480</v>
      </c>
      <c r="V85" s="187">
        <v>1200</v>
      </c>
      <c r="W85" s="188" t="s">
        <v>2313</v>
      </c>
      <c r="X85" s="189" t="s">
        <v>2376</v>
      </c>
      <c r="Y85" s="189"/>
      <c r="Z85" s="158">
        <v>16603</v>
      </c>
      <c r="AA85" s="159" t="s">
        <v>2199</v>
      </c>
      <c r="AB85" s="158">
        <v>0.01</v>
      </c>
      <c r="AC85" s="160" t="s">
        <v>1659</v>
      </c>
      <c r="AD85" s="161">
        <v>0.1134</v>
      </c>
      <c r="AE85" s="162">
        <v>12000</v>
      </c>
      <c r="AF85" s="163">
        <v>1360.8</v>
      </c>
      <c r="AG85" s="164" t="s">
        <v>528</v>
      </c>
      <c r="AH85" s="164" t="s">
        <v>1660</v>
      </c>
      <c r="AI85" s="164"/>
    </row>
    <row r="86" spans="1:35" ht="38.25">
      <c r="A86" s="66">
        <v>83</v>
      </c>
      <c r="B86" s="84" t="s">
        <v>589</v>
      </c>
      <c r="C86" s="84">
        <v>1</v>
      </c>
      <c r="D86" s="85" t="s">
        <v>665</v>
      </c>
      <c r="E86" s="70">
        <v>1700</v>
      </c>
      <c r="F86" s="183">
        <v>1581</v>
      </c>
      <c r="G86" s="184" t="s">
        <v>665</v>
      </c>
      <c r="H86" s="183">
        <v>1</v>
      </c>
      <c r="I86" s="185" t="s">
        <v>3319</v>
      </c>
      <c r="J86" s="184">
        <v>0.0587</v>
      </c>
      <c r="K86" s="186">
        <v>1700</v>
      </c>
      <c r="L86" s="187">
        <v>99.79</v>
      </c>
      <c r="M86" s="188" t="s">
        <v>540</v>
      </c>
      <c r="N86" s="189" t="s">
        <v>2270</v>
      </c>
      <c r="O86" s="189"/>
      <c r="P86" s="183" t="s">
        <v>199</v>
      </c>
      <c r="Q86" s="184">
        <v>25</v>
      </c>
      <c r="R86" s="183">
        <v>25</v>
      </c>
      <c r="S86" s="185" t="s">
        <v>200</v>
      </c>
      <c r="T86" s="184">
        <v>1.285</v>
      </c>
      <c r="U86" s="186">
        <v>68</v>
      </c>
      <c r="V86" s="187">
        <v>87.38</v>
      </c>
      <c r="W86" s="188" t="s">
        <v>2313</v>
      </c>
      <c r="X86" s="189" t="s">
        <v>2377</v>
      </c>
      <c r="Y86" s="189"/>
      <c r="Z86" s="158" t="s">
        <v>318</v>
      </c>
      <c r="AA86" s="159" t="s">
        <v>536</v>
      </c>
      <c r="AB86" s="158">
        <v>30.003</v>
      </c>
      <c r="AC86" s="160" t="s">
        <v>1981</v>
      </c>
      <c r="AD86" s="161">
        <v>2.6283</v>
      </c>
      <c r="AE86" s="162">
        <v>56.66100056661001</v>
      </c>
      <c r="AF86" s="163">
        <v>148.92210778922106</v>
      </c>
      <c r="AG86" s="164" t="s">
        <v>1906</v>
      </c>
      <c r="AH86" s="164" t="s">
        <v>319</v>
      </c>
      <c r="AI86" s="164"/>
    </row>
    <row r="87" spans="1:35" ht="39" thickBot="1">
      <c r="A87" s="66">
        <v>84</v>
      </c>
      <c r="B87" s="84" t="s">
        <v>590</v>
      </c>
      <c r="C87" s="84">
        <v>1</v>
      </c>
      <c r="D87" s="85" t="s">
        <v>666</v>
      </c>
      <c r="E87" s="70">
        <v>5100</v>
      </c>
      <c r="F87" s="183">
        <v>1582</v>
      </c>
      <c r="G87" s="184" t="s">
        <v>2199</v>
      </c>
      <c r="H87" s="183">
        <v>1</v>
      </c>
      <c r="I87" s="185" t="s">
        <v>372</v>
      </c>
      <c r="J87" s="184">
        <v>0.1021</v>
      </c>
      <c r="K87" s="186">
        <v>5100</v>
      </c>
      <c r="L87" s="187">
        <v>520.71</v>
      </c>
      <c r="M87" s="188" t="s">
        <v>540</v>
      </c>
      <c r="N87" s="189" t="s">
        <v>2271</v>
      </c>
      <c r="O87" s="189"/>
      <c r="P87" s="183" t="s">
        <v>2308</v>
      </c>
      <c r="Q87" s="184">
        <v>25</v>
      </c>
      <c r="R87" s="183">
        <v>25</v>
      </c>
      <c r="S87" s="185" t="s">
        <v>254</v>
      </c>
      <c r="T87" s="184">
        <v>2.5</v>
      </c>
      <c r="U87" s="186">
        <v>204</v>
      </c>
      <c r="V87" s="187">
        <v>510</v>
      </c>
      <c r="W87" s="188" t="s">
        <v>2313</v>
      </c>
      <c r="X87" s="189" t="s">
        <v>2376</v>
      </c>
      <c r="Y87" s="287"/>
      <c r="Z87" s="165" t="s">
        <v>320</v>
      </c>
      <c r="AA87" s="166" t="s">
        <v>536</v>
      </c>
      <c r="AB87" s="165">
        <v>40</v>
      </c>
      <c r="AC87" s="167" t="s">
        <v>453</v>
      </c>
      <c r="AD87" s="168">
        <v>8.136</v>
      </c>
      <c r="AE87" s="169">
        <v>127.5</v>
      </c>
      <c r="AF87" s="170">
        <v>1037.34</v>
      </c>
      <c r="AG87" s="171" t="s">
        <v>1906</v>
      </c>
      <c r="AH87" s="171" t="s">
        <v>321</v>
      </c>
      <c r="AI87" s="164"/>
    </row>
    <row r="88" spans="1:35" ht="13.5" thickBot="1">
      <c r="A88" s="6"/>
      <c r="B88" s="7" t="s">
        <v>591</v>
      </c>
      <c r="C88" s="62"/>
      <c r="D88" s="16"/>
      <c r="E88" s="17"/>
      <c r="F88" s="192"/>
      <c r="G88" s="192"/>
      <c r="H88" s="193"/>
      <c r="I88" s="194"/>
      <c r="J88" s="195"/>
      <c r="K88" s="196"/>
      <c r="L88" s="197">
        <v>36287.035500000005</v>
      </c>
      <c r="M88" s="198"/>
      <c r="N88" s="133"/>
      <c r="O88" s="133"/>
      <c r="P88" s="192"/>
      <c r="Q88" s="192"/>
      <c r="R88" s="193"/>
      <c r="S88" s="194"/>
      <c r="T88" s="195"/>
      <c r="U88" s="196"/>
      <c r="V88" s="197">
        <v>35000.25544141699</v>
      </c>
      <c r="W88" s="198"/>
      <c r="X88" s="133"/>
      <c r="Y88" s="288"/>
      <c r="Z88" s="199"/>
      <c r="AA88" s="199"/>
      <c r="AB88" s="200"/>
      <c r="AC88" s="201"/>
      <c r="AD88" s="202"/>
      <c r="AE88" s="203"/>
      <c r="AF88" s="204">
        <v>40810.68553246259</v>
      </c>
      <c r="AG88" s="205"/>
      <c r="AH88" s="205"/>
      <c r="AI88" s="289"/>
    </row>
    <row r="89" spans="1:5" ht="12.75">
      <c r="A89" s="5"/>
      <c r="B89" s="8"/>
      <c r="C89" s="8"/>
      <c r="D89" s="9"/>
      <c r="E89" s="10"/>
    </row>
  </sheetData>
  <sheetProtection/>
  <mergeCells count="9">
    <mergeCell ref="Z1:AI1"/>
    <mergeCell ref="AI2:AI3"/>
    <mergeCell ref="A1:E1"/>
    <mergeCell ref="F1:O1"/>
    <mergeCell ref="H2:I2"/>
    <mergeCell ref="H3:I3"/>
    <mergeCell ref="P1:X1"/>
    <mergeCell ref="R2:S2"/>
    <mergeCell ref="R3:S3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7"/>
  <sheetViews>
    <sheetView zoomScalePageLayoutView="0" workbookViewId="0" topLeftCell="A13">
      <selection activeCell="E17" sqref="E17:O19"/>
    </sheetView>
  </sheetViews>
  <sheetFormatPr defaultColWidth="9.00390625" defaultRowHeight="12.75"/>
  <cols>
    <col min="1" max="1" width="10.375" style="1" customWidth="1"/>
    <col min="2" max="2" width="29.25390625" style="2" customWidth="1"/>
    <col min="3" max="3" width="8.625" style="1" customWidth="1"/>
    <col min="4" max="4" width="8.00390625" style="1" customWidth="1"/>
    <col min="5" max="5" width="14.00390625" style="1" customWidth="1"/>
    <col min="6" max="6" width="14.375" style="1" customWidth="1"/>
    <col min="7" max="9" width="9.125" style="1" customWidth="1"/>
    <col min="10" max="10" width="13.875" style="1" customWidth="1"/>
    <col min="11" max="11" width="14.625" style="1" customWidth="1"/>
    <col min="12" max="12" width="13.00390625" style="1" customWidth="1"/>
    <col min="13" max="13" width="12.75390625" style="1" customWidth="1"/>
    <col min="14" max="14" width="18.00390625" style="1" customWidth="1"/>
    <col min="15" max="15" width="26.375" style="1" customWidth="1"/>
    <col min="16" max="16384" width="9.125" style="1" customWidth="1"/>
  </cols>
  <sheetData>
    <row r="1" spans="1:4" ht="15.75">
      <c r="A1" s="374" t="s">
        <v>171</v>
      </c>
      <c r="B1" s="425"/>
      <c r="C1" s="422"/>
      <c r="D1" s="422"/>
    </row>
    <row r="2" spans="2:4" ht="15.75">
      <c r="B2" s="426"/>
      <c r="C2" s="422"/>
      <c r="D2" s="422"/>
    </row>
    <row r="3" spans="2:4" ht="15.75">
      <c r="B3" s="307"/>
      <c r="C3" s="422"/>
      <c r="D3" s="422"/>
    </row>
    <row r="4" spans="2:4" ht="15.75">
      <c r="B4" s="307"/>
      <c r="C4" s="422"/>
      <c r="D4" s="422"/>
    </row>
    <row r="5" spans="1:4" ht="15">
      <c r="A5" s="580" t="s">
        <v>172</v>
      </c>
      <c r="B5" s="581"/>
      <c r="C5" s="581"/>
      <c r="D5" s="581"/>
    </row>
    <row r="6" spans="1:4" ht="15">
      <c r="A6" s="582" t="s">
        <v>173</v>
      </c>
      <c r="B6" s="582"/>
      <c r="C6" s="582"/>
      <c r="D6" s="582"/>
    </row>
    <row r="7" spans="1:4" ht="15.75">
      <c r="A7" s="583" t="s">
        <v>900</v>
      </c>
      <c r="B7" s="583"/>
      <c r="C7" s="583"/>
      <c r="D7" s="583"/>
    </row>
    <row r="8" spans="2:4" ht="15.75">
      <c r="B8" s="307"/>
      <c r="C8" s="422"/>
      <c r="D8" s="422"/>
    </row>
    <row r="9" spans="2:4" ht="15.75">
      <c r="B9" s="307"/>
      <c r="C9" s="422"/>
      <c r="D9" s="422"/>
    </row>
    <row r="10" spans="1:4" ht="15.75">
      <c r="A10" s="375" t="s">
        <v>175</v>
      </c>
      <c r="B10" s="307" t="s">
        <v>3828</v>
      </c>
      <c r="C10" s="422"/>
      <c r="D10" s="422"/>
    </row>
    <row r="11" spans="2:4" ht="15.75">
      <c r="B11" s="307" t="s">
        <v>3829</v>
      </c>
      <c r="C11" s="422"/>
      <c r="D11" s="422"/>
    </row>
    <row r="12" spans="1:4" ht="12.75">
      <c r="A12" s="444"/>
      <c r="B12" s="444"/>
      <c r="C12" s="444"/>
      <c r="D12" s="444"/>
    </row>
    <row r="13" spans="1:4" ht="12.75">
      <c r="A13" s="444"/>
      <c r="B13" s="444"/>
      <c r="C13" s="444"/>
      <c r="D13" s="444"/>
    </row>
    <row r="14" spans="1:4" ht="20.25">
      <c r="A14" s="472" t="s">
        <v>4470</v>
      </c>
      <c r="B14" s="472"/>
      <c r="C14" s="472"/>
      <c r="D14" s="2"/>
    </row>
    <row r="16" spans="1:4" ht="12.75">
      <c r="A16" s="473"/>
      <c r="B16" s="473"/>
      <c r="C16" s="473"/>
      <c r="D16" s="473"/>
    </row>
    <row r="17" spans="1:15" ht="16.5" thickBot="1">
      <c r="A17" s="622" t="s">
        <v>2880</v>
      </c>
      <c r="B17" s="622"/>
      <c r="C17" s="622"/>
      <c r="D17" s="623"/>
      <c r="E17" s="628" t="s">
        <v>4802</v>
      </c>
      <c r="F17" s="629"/>
      <c r="G17" s="630"/>
      <c r="H17" s="630"/>
      <c r="I17" s="630"/>
      <c r="J17" s="630"/>
      <c r="K17" s="630"/>
      <c r="L17" s="591"/>
      <c r="M17" s="591"/>
      <c r="N17" s="591"/>
      <c r="O17" s="591"/>
    </row>
    <row r="18" spans="1:15" ht="75" customHeight="1" thickBot="1">
      <c r="A18" s="382" t="s">
        <v>177</v>
      </c>
      <c r="B18" s="383" t="s">
        <v>907</v>
      </c>
      <c r="C18" s="384" t="s">
        <v>905</v>
      </c>
      <c r="D18" s="385" t="s">
        <v>660</v>
      </c>
      <c r="E18" s="467" t="s">
        <v>904</v>
      </c>
      <c r="F18" s="562" t="s">
        <v>4466</v>
      </c>
      <c r="G18" s="562" t="s">
        <v>4467</v>
      </c>
      <c r="H18" s="467" t="s">
        <v>901</v>
      </c>
      <c r="I18" s="467" t="s">
        <v>902</v>
      </c>
      <c r="J18" s="563" t="s">
        <v>4441</v>
      </c>
      <c r="K18" s="563" t="s">
        <v>903</v>
      </c>
      <c r="L18" s="386" t="s">
        <v>174</v>
      </c>
      <c r="M18" s="386" t="s">
        <v>909</v>
      </c>
      <c r="N18" s="386" t="s">
        <v>906</v>
      </c>
      <c r="O18" s="387" t="s">
        <v>908</v>
      </c>
    </row>
    <row r="19" spans="1:15" ht="30.75" customHeight="1">
      <c r="A19" s="421">
        <v>44040001</v>
      </c>
      <c r="B19" s="474" t="s">
        <v>4471</v>
      </c>
      <c r="C19" s="475" t="s">
        <v>597</v>
      </c>
      <c r="D19" s="476">
        <v>4</v>
      </c>
      <c r="E19" s="427"/>
      <c r="F19" s="564"/>
      <c r="G19" s="565"/>
      <c r="H19" s="566"/>
      <c r="I19" s="567"/>
      <c r="J19" s="568">
        <f>D19*F19</f>
        <v>0</v>
      </c>
      <c r="K19" s="568">
        <f>D19*G19</f>
        <v>0</v>
      </c>
      <c r="L19" s="558"/>
      <c r="M19" s="428"/>
      <c r="N19" s="429"/>
      <c r="O19" s="430"/>
    </row>
    <row r="20" spans="1:15" ht="30.75" customHeight="1">
      <c r="A20" s="421">
        <v>44040002</v>
      </c>
      <c r="B20" s="477" t="s">
        <v>4472</v>
      </c>
      <c r="C20" s="477" t="s">
        <v>597</v>
      </c>
      <c r="D20" s="408">
        <v>6</v>
      </c>
      <c r="E20" s="427"/>
      <c r="F20" s="564"/>
      <c r="G20" s="565"/>
      <c r="H20" s="566"/>
      <c r="I20" s="567"/>
      <c r="J20" s="568">
        <f>D20*F20</f>
        <v>0</v>
      </c>
      <c r="K20" s="568">
        <f>D20*G20</f>
        <v>0</v>
      </c>
      <c r="L20" s="558"/>
      <c r="M20" s="428"/>
      <c r="N20" s="429"/>
      <c r="O20" s="430"/>
    </row>
    <row r="21" spans="1:15" ht="30.75" customHeight="1">
      <c r="A21" s="447">
        <v>44040003</v>
      </c>
      <c r="B21" s="506" t="s">
        <v>4473</v>
      </c>
      <c r="C21" s="508" t="s">
        <v>665</v>
      </c>
      <c r="D21" s="507">
        <v>10</v>
      </c>
      <c r="E21" s="427"/>
      <c r="F21" s="564"/>
      <c r="G21" s="565"/>
      <c r="H21" s="566"/>
      <c r="I21" s="567"/>
      <c r="J21" s="568">
        <f>D21*F21</f>
        <v>0</v>
      </c>
      <c r="K21" s="568">
        <f>D21*G21</f>
        <v>0</v>
      </c>
      <c r="L21" s="558"/>
      <c r="M21" s="428"/>
      <c r="N21" s="429"/>
      <c r="O21" s="430"/>
    </row>
    <row r="22" spans="1:11" ht="17.25" customHeight="1" thickBot="1">
      <c r="A22" s="509"/>
      <c r="B22" s="510" t="s">
        <v>4474</v>
      </c>
      <c r="C22" s="511"/>
      <c r="D22" s="511"/>
      <c r="J22" s="634">
        <f>SUM(J19:J21)</f>
        <v>0</v>
      </c>
      <c r="K22" s="634">
        <f>SUM(K19:K21)</f>
        <v>0</v>
      </c>
    </row>
    <row r="27" spans="2:4" ht="15">
      <c r="B27" s="580"/>
      <c r="C27" s="580"/>
      <c r="D27" s="580"/>
    </row>
  </sheetData>
  <sheetProtection/>
  <mergeCells count="6">
    <mergeCell ref="E17:O17"/>
    <mergeCell ref="B27:D27"/>
    <mergeCell ref="A5:D5"/>
    <mergeCell ref="A6:D6"/>
    <mergeCell ref="A7:D7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O53"/>
  <sheetViews>
    <sheetView zoomScalePageLayoutView="0" workbookViewId="0" topLeftCell="A7">
      <selection activeCell="E17" sqref="E17:O19"/>
    </sheetView>
  </sheetViews>
  <sheetFormatPr defaultColWidth="9.00390625" defaultRowHeight="12.75"/>
  <cols>
    <col min="1" max="1" width="17.75390625" style="1" customWidth="1"/>
    <col min="2" max="2" width="35.00390625" style="1" customWidth="1"/>
    <col min="3" max="3" width="7.75390625" style="1" customWidth="1"/>
    <col min="4" max="4" width="9.625" style="1" customWidth="1"/>
    <col min="5" max="5" width="9.125" style="1" customWidth="1"/>
    <col min="6" max="6" width="10.75390625" style="1" customWidth="1"/>
    <col min="7" max="7" width="12.625" style="1" customWidth="1"/>
    <col min="8" max="9" width="9.125" style="1" customWidth="1"/>
    <col min="10" max="10" width="15.75390625" style="1" customWidth="1"/>
    <col min="11" max="11" width="17.125" style="1" customWidth="1"/>
    <col min="12" max="12" width="16.75390625" style="1" customWidth="1"/>
    <col min="13" max="13" width="13.75390625" style="1" customWidth="1"/>
    <col min="14" max="14" width="16.375" style="1" customWidth="1"/>
    <col min="15" max="15" width="20.00390625" style="1" customWidth="1"/>
    <col min="16" max="16384" width="9.125" style="1" customWidth="1"/>
  </cols>
  <sheetData>
    <row r="1" spans="1:4" ht="15.75">
      <c r="A1" s="465" t="s">
        <v>171</v>
      </c>
      <c r="B1" s="448"/>
      <c r="C1" s="464"/>
      <c r="D1" s="464"/>
    </row>
    <row r="2" spans="1:4" ht="12.75">
      <c r="A2" s="464"/>
      <c r="B2" s="449"/>
      <c r="C2" s="464"/>
      <c r="D2" s="464"/>
    </row>
    <row r="3" spans="1:4" ht="12.75">
      <c r="A3" s="464"/>
      <c r="B3" s="464"/>
      <c r="C3" s="464"/>
      <c r="D3" s="464"/>
    </row>
    <row r="4" spans="1:4" ht="12.75">
      <c r="A4" s="464"/>
      <c r="B4" s="464"/>
      <c r="C4" s="464"/>
      <c r="D4" s="464"/>
    </row>
    <row r="5" spans="1:4" ht="15">
      <c r="A5" s="460" t="s">
        <v>172</v>
      </c>
      <c r="B5" s="464"/>
      <c r="C5" s="464"/>
      <c r="D5" s="464"/>
    </row>
    <row r="6" spans="1:4" ht="15">
      <c r="A6" s="462" t="s">
        <v>173</v>
      </c>
      <c r="B6" s="464"/>
      <c r="C6" s="464"/>
      <c r="D6" s="464"/>
    </row>
    <row r="7" spans="1:4" ht="15.75">
      <c r="A7" s="463" t="s">
        <v>900</v>
      </c>
      <c r="B7" s="464"/>
      <c r="C7" s="464"/>
      <c r="D7" s="464"/>
    </row>
    <row r="10" spans="1:2" ht="15.75">
      <c r="A10" s="375" t="s">
        <v>175</v>
      </c>
      <c r="B10" s="307" t="s">
        <v>3828</v>
      </c>
    </row>
    <row r="11" ht="15.75">
      <c r="B11" s="307" t="s">
        <v>3829</v>
      </c>
    </row>
    <row r="12" ht="12.75">
      <c r="A12" s="444"/>
    </row>
    <row r="13" spans="1:4" ht="12.75">
      <c r="A13" s="444"/>
      <c r="B13" s="422"/>
      <c r="C13" s="422"/>
      <c r="D13" s="422"/>
    </row>
    <row r="14" spans="1:4" ht="20.25">
      <c r="A14" s="397" t="s">
        <v>4449</v>
      </c>
      <c r="B14" s="396" t="s">
        <v>178</v>
      </c>
      <c r="C14" s="422"/>
      <c r="D14" s="422"/>
    </row>
    <row r="17" spans="1:15" ht="16.5" thickBot="1">
      <c r="A17" s="622" t="s">
        <v>2880</v>
      </c>
      <c r="B17" s="622"/>
      <c r="C17" s="622"/>
      <c r="D17" s="623"/>
      <c r="E17" s="628" t="s">
        <v>4802</v>
      </c>
      <c r="F17" s="629"/>
      <c r="G17" s="630"/>
      <c r="H17" s="630"/>
      <c r="I17" s="630"/>
      <c r="J17" s="630"/>
      <c r="K17" s="630"/>
      <c r="L17" s="591"/>
      <c r="M17" s="591"/>
      <c r="N17" s="591"/>
      <c r="O17" s="591"/>
    </row>
    <row r="18" spans="1:15" ht="64.5" customHeight="1" thickBot="1">
      <c r="A18" s="380" t="s">
        <v>177</v>
      </c>
      <c r="B18" s="381" t="s">
        <v>907</v>
      </c>
      <c r="C18" s="413" t="s">
        <v>905</v>
      </c>
      <c r="D18" s="414" t="s">
        <v>660</v>
      </c>
      <c r="E18" s="467" t="s">
        <v>904</v>
      </c>
      <c r="F18" s="562" t="s">
        <v>4466</v>
      </c>
      <c r="G18" s="562" t="s">
        <v>4467</v>
      </c>
      <c r="H18" s="467" t="s">
        <v>901</v>
      </c>
      <c r="I18" s="467" t="s">
        <v>902</v>
      </c>
      <c r="J18" s="563" t="s">
        <v>4441</v>
      </c>
      <c r="K18" s="563" t="s">
        <v>903</v>
      </c>
      <c r="L18" s="386" t="s">
        <v>174</v>
      </c>
      <c r="M18" s="386" t="s">
        <v>909</v>
      </c>
      <c r="N18" s="386" t="s">
        <v>906</v>
      </c>
      <c r="O18" s="387" t="s">
        <v>908</v>
      </c>
    </row>
    <row r="19" spans="1:15" s="285" customFormat="1" ht="24" customHeight="1">
      <c r="A19" s="421">
        <v>44080001</v>
      </c>
      <c r="B19" s="450" t="s">
        <v>4437</v>
      </c>
      <c r="C19" s="5" t="s">
        <v>597</v>
      </c>
      <c r="D19" s="411">
        <v>50</v>
      </c>
      <c r="E19" s="427"/>
      <c r="F19" s="564"/>
      <c r="G19" s="565"/>
      <c r="H19" s="566"/>
      <c r="I19" s="567"/>
      <c r="J19" s="568">
        <f>D19*F19</f>
        <v>0</v>
      </c>
      <c r="K19" s="568">
        <f>D19*G19</f>
        <v>0</v>
      </c>
      <c r="L19" s="558"/>
      <c r="M19" s="428"/>
      <c r="N19" s="429"/>
      <c r="O19" s="430"/>
    </row>
    <row r="20" spans="1:15" s="285" customFormat="1" ht="31.5" customHeight="1">
      <c r="A20" s="421">
        <v>44080002</v>
      </c>
      <c r="B20" s="92" t="s">
        <v>4462</v>
      </c>
      <c r="C20" s="367" t="s">
        <v>597</v>
      </c>
      <c r="D20" s="355">
        <v>350</v>
      </c>
      <c r="E20" s="427"/>
      <c r="F20" s="564"/>
      <c r="G20" s="565"/>
      <c r="H20" s="566"/>
      <c r="I20" s="567"/>
      <c r="J20" s="568">
        <f aca="true" t="shared" si="0" ref="J20:J28">D20*F20</f>
        <v>0</v>
      </c>
      <c r="K20" s="568">
        <f aca="true" t="shared" si="1" ref="K20:K28">D20*G20</f>
        <v>0</v>
      </c>
      <c r="L20" s="558"/>
      <c r="M20" s="428"/>
      <c r="N20" s="429"/>
      <c r="O20" s="430"/>
    </row>
    <row r="21" spans="1:15" s="285" customFormat="1" ht="30.75" customHeight="1">
      <c r="A21" s="421">
        <v>44080003</v>
      </c>
      <c r="B21" s="103" t="s">
        <v>4442</v>
      </c>
      <c r="C21" s="367" t="s">
        <v>597</v>
      </c>
      <c r="D21" s="355">
        <v>20</v>
      </c>
      <c r="E21" s="427"/>
      <c r="F21" s="564"/>
      <c r="G21" s="565"/>
      <c r="H21" s="566"/>
      <c r="I21" s="567"/>
      <c r="J21" s="568">
        <f t="shared" si="0"/>
        <v>0</v>
      </c>
      <c r="K21" s="568">
        <f t="shared" si="1"/>
        <v>0</v>
      </c>
      <c r="L21" s="558"/>
      <c r="M21" s="428"/>
      <c r="N21" s="429"/>
      <c r="O21" s="430"/>
    </row>
    <row r="22" spans="1:15" s="285" customFormat="1" ht="24" customHeight="1">
      <c r="A22" s="421">
        <v>44080004</v>
      </c>
      <c r="B22" s="92" t="s">
        <v>4443</v>
      </c>
      <c r="C22" s="367" t="s">
        <v>597</v>
      </c>
      <c r="D22" s="355">
        <v>2</v>
      </c>
      <c r="E22" s="427"/>
      <c r="F22" s="564"/>
      <c r="G22" s="565"/>
      <c r="H22" s="566"/>
      <c r="I22" s="567"/>
      <c r="J22" s="568">
        <f t="shared" si="0"/>
        <v>0</v>
      </c>
      <c r="K22" s="568">
        <f t="shared" si="1"/>
        <v>0</v>
      </c>
      <c r="L22" s="558"/>
      <c r="M22" s="428"/>
      <c r="N22" s="429"/>
      <c r="O22" s="430"/>
    </row>
    <row r="23" spans="1:15" s="285" customFormat="1" ht="24" customHeight="1">
      <c r="A23" s="421">
        <v>44080005</v>
      </c>
      <c r="B23" s="92" t="s">
        <v>4444</v>
      </c>
      <c r="C23" s="367" t="s">
        <v>597</v>
      </c>
      <c r="D23" s="355">
        <v>300</v>
      </c>
      <c r="E23" s="427"/>
      <c r="F23" s="564"/>
      <c r="G23" s="565"/>
      <c r="H23" s="566"/>
      <c r="I23" s="567"/>
      <c r="J23" s="568">
        <f t="shared" si="0"/>
        <v>0</v>
      </c>
      <c r="K23" s="568">
        <f t="shared" si="1"/>
        <v>0</v>
      </c>
      <c r="L23" s="558"/>
      <c r="M23" s="428"/>
      <c r="N23" s="429"/>
      <c r="O23" s="430"/>
    </row>
    <row r="24" spans="1:15" s="285" customFormat="1" ht="24" customHeight="1">
      <c r="A24" s="421">
        <v>44080006</v>
      </c>
      <c r="B24" s="92" t="s">
        <v>4445</v>
      </c>
      <c r="C24" s="367" t="s">
        <v>597</v>
      </c>
      <c r="D24" s="355">
        <v>10</v>
      </c>
      <c r="E24" s="427"/>
      <c r="F24" s="564"/>
      <c r="G24" s="565"/>
      <c r="H24" s="566"/>
      <c r="I24" s="567"/>
      <c r="J24" s="568">
        <f t="shared" si="0"/>
        <v>0</v>
      </c>
      <c r="K24" s="568">
        <f t="shared" si="1"/>
        <v>0</v>
      </c>
      <c r="L24" s="558"/>
      <c r="M24" s="428"/>
      <c r="N24" s="429"/>
      <c r="O24" s="430"/>
    </row>
    <row r="25" spans="1:15" s="285" customFormat="1" ht="24" customHeight="1">
      <c r="A25" s="421">
        <v>44080007</v>
      </c>
      <c r="B25" s="92" t="s">
        <v>4446</v>
      </c>
      <c r="C25" s="367" t="s">
        <v>597</v>
      </c>
      <c r="D25" s="355">
        <v>60</v>
      </c>
      <c r="E25" s="427"/>
      <c r="F25" s="564"/>
      <c r="G25" s="565"/>
      <c r="H25" s="566"/>
      <c r="I25" s="567"/>
      <c r="J25" s="568">
        <f t="shared" si="0"/>
        <v>0</v>
      </c>
      <c r="K25" s="568">
        <f t="shared" si="1"/>
        <v>0</v>
      </c>
      <c r="L25" s="558"/>
      <c r="M25" s="428"/>
      <c r="N25" s="429"/>
      <c r="O25" s="430"/>
    </row>
    <row r="26" spans="1:15" s="285" customFormat="1" ht="24" customHeight="1">
      <c r="A26" s="421">
        <v>44080008</v>
      </c>
      <c r="B26" s="92" t="s">
        <v>4438</v>
      </c>
      <c r="C26" s="367" t="s">
        <v>597</v>
      </c>
      <c r="D26" s="355">
        <v>4</v>
      </c>
      <c r="E26" s="427"/>
      <c r="F26" s="564"/>
      <c r="G26" s="565"/>
      <c r="H26" s="566"/>
      <c r="I26" s="567"/>
      <c r="J26" s="568">
        <f t="shared" si="0"/>
        <v>0</v>
      </c>
      <c r="K26" s="568">
        <f t="shared" si="1"/>
        <v>0</v>
      </c>
      <c r="L26" s="558"/>
      <c r="M26" s="428"/>
      <c r="N26" s="429"/>
      <c r="O26" s="430"/>
    </row>
    <row r="27" spans="1:15" s="285" customFormat="1" ht="24" customHeight="1">
      <c r="A27" s="421">
        <v>44080009</v>
      </c>
      <c r="B27" s="92" t="s">
        <v>4447</v>
      </c>
      <c r="C27" s="367" t="s">
        <v>597</v>
      </c>
      <c r="D27" s="355">
        <v>21</v>
      </c>
      <c r="E27" s="427"/>
      <c r="F27" s="564"/>
      <c r="G27" s="565"/>
      <c r="H27" s="566"/>
      <c r="I27" s="567"/>
      <c r="J27" s="568">
        <f t="shared" si="0"/>
        <v>0</v>
      </c>
      <c r="K27" s="568">
        <f t="shared" si="1"/>
        <v>0</v>
      </c>
      <c r="L27" s="558"/>
      <c r="M27" s="428"/>
      <c r="N27" s="429"/>
      <c r="O27" s="430"/>
    </row>
    <row r="28" spans="1:15" s="285" customFormat="1" ht="24" customHeight="1">
      <c r="A28" s="421">
        <v>44080010</v>
      </c>
      <c r="B28" s="92" t="s">
        <v>4448</v>
      </c>
      <c r="C28" s="367" t="s">
        <v>597</v>
      </c>
      <c r="D28" s="355">
        <v>130</v>
      </c>
      <c r="E28" s="427"/>
      <c r="F28" s="564"/>
      <c r="G28" s="565"/>
      <c r="H28" s="566"/>
      <c r="I28" s="567"/>
      <c r="J28" s="568">
        <f t="shared" si="0"/>
        <v>0</v>
      </c>
      <c r="K28" s="568">
        <f t="shared" si="1"/>
        <v>0</v>
      </c>
      <c r="L28" s="558"/>
      <c r="M28" s="428"/>
      <c r="N28" s="429"/>
      <c r="O28" s="430"/>
    </row>
    <row r="29" spans="1:11" ht="26.25" customHeight="1" thickBot="1">
      <c r="A29" s="415"/>
      <c r="B29" s="416" t="s">
        <v>4436</v>
      </c>
      <c r="C29" s="417"/>
      <c r="D29" s="417"/>
      <c r="J29" s="634">
        <f>SUM(J19:J28)</f>
        <v>0</v>
      </c>
      <c r="K29" s="634">
        <f>SUM(K19:K28)</f>
        <v>0</v>
      </c>
    </row>
    <row r="52" ht="12.75">
      <c r="A52" s="123"/>
    </row>
    <row r="53" ht="12.75">
      <c r="A53" s="123"/>
    </row>
  </sheetData>
  <sheetProtection formatCells="0" formatColumns="0" formatRows="0"/>
  <mergeCells count="2">
    <mergeCell ref="A17:D17"/>
    <mergeCell ref="E17:O17"/>
  </mergeCells>
  <printOptions/>
  <pageMargins left="0.7" right="0.7" top="0.75" bottom="0.75" header="0.3" footer="0.3"/>
  <pageSetup horizontalDpi="600" verticalDpi="600" orientation="landscape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E17" sqref="E17:O19"/>
    </sheetView>
  </sheetViews>
  <sheetFormatPr defaultColWidth="9.00390625" defaultRowHeight="12.75"/>
  <cols>
    <col min="1" max="1" width="18.875" style="1" customWidth="1"/>
    <col min="2" max="2" width="35.125" style="1" customWidth="1"/>
    <col min="3" max="3" width="10.875" style="1" customWidth="1"/>
    <col min="4" max="4" width="11.125" style="1" customWidth="1"/>
    <col min="5" max="5" width="9.125" style="1" customWidth="1"/>
    <col min="6" max="6" width="12.00390625" style="1" customWidth="1"/>
    <col min="7" max="7" width="12.375" style="1" customWidth="1"/>
    <col min="8" max="9" width="9.125" style="1" customWidth="1"/>
    <col min="10" max="10" width="18.00390625" style="1" customWidth="1"/>
    <col min="11" max="11" width="16.25390625" style="1" customWidth="1"/>
    <col min="12" max="12" width="12.875" style="1" customWidth="1"/>
    <col min="13" max="13" width="12.25390625" style="1" customWidth="1"/>
    <col min="14" max="14" width="17.625" style="1" customWidth="1"/>
    <col min="15" max="15" width="25.625" style="1" customWidth="1"/>
    <col min="16" max="16384" width="9.125" style="1" customWidth="1"/>
  </cols>
  <sheetData>
    <row r="1" spans="1:4" ht="15.75">
      <c r="A1" s="465" t="s">
        <v>171</v>
      </c>
      <c r="B1" s="448"/>
      <c r="C1" s="464"/>
      <c r="D1" s="464"/>
    </row>
    <row r="2" spans="1:4" ht="12.75">
      <c r="A2" s="464"/>
      <c r="B2" s="449"/>
      <c r="C2" s="464"/>
      <c r="D2" s="464"/>
    </row>
    <row r="3" spans="1:4" ht="12.75">
      <c r="A3" s="464"/>
      <c r="B3" s="464"/>
      <c r="C3" s="464"/>
      <c r="D3" s="464"/>
    </row>
    <row r="4" spans="1:4" ht="12.75">
      <c r="A4" s="464"/>
      <c r="B4" s="464"/>
      <c r="C4" s="464"/>
      <c r="D4" s="464"/>
    </row>
    <row r="5" spans="1:4" ht="15">
      <c r="A5" s="460" t="s">
        <v>172</v>
      </c>
      <c r="B5" s="464"/>
      <c r="C5" s="464"/>
      <c r="D5" s="464"/>
    </row>
    <row r="6" spans="1:4" ht="15">
      <c r="A6" s="462" t="s">
        <v>173</v>
      </c>
      <c r="B6" s="464"/>
      <c r="C6" s="464"/>
      <c r="D6" s="464"/>
    </row>
    <row r="7" spans="1:4" ht="15.75">
      <c r="A7" s="463" t="s">
        <v>900</v>
      </c>
      <c r="B7" s="464"/>
      <c r="C7" s="464"/>
      <c r="D7" s="464"/>
    </row>
    <row r="8" spans="1:4" ht="12.75">
      <c r="A8" s="464"/>
      <c r="B8" s="464"/>
      <c r="C8" s="464"/>
      <c r="D8" s="464"/>
    </row>
    <row r="9" spans="1:4" ht="12.75">
      <c r="A9" s="464"/>
      <c r="B9" s="464"/>
      <c r="C9" s="464"/>
      <c r="D9" s="464"/>
    </row>
    <row r="10" spans="1:4" ht="15.75">
      <c r="A10" s="469" t="s">
        <v>175</v>
      </c>
      <c r="B10" s="466" t="s">
        <v>3828</v>
      </c>
      <c r="C10" s="464"/>
      <c r="D10" s="464"/>
    </row>
    <row r="11" ht="15.75">
      <c r="B11" s="307" t="s">
        <v>3829</v>
      </c>
    </row>
    <row r="12" ht="12.75">
      <c r="A12" s="444"/>
    </row>
    <row r="13" spans="1:2" ht="12.75">
      <c r="A13" s="444"/>
      <c r="B13" s="422"/>
    </row>
    <row r="14" spans="1:2" ht="20.25">
      <c r="A14" s="376" t="s">
        <v>4450</v>
      </c>
      <c r="B14" s="396" t="s">
        <v>179</v>
      </c>
    </row>
    <row r="17" spans="1:15" ht="16.5" thickBot="1">
      <c r="A17" s="622" t="s">
        <v>2880</v>
      </c>
      <c r="B17" s="622"/>
      <c r="C17" s="622"/>
      <c r="D17" s="623"/>
      <c r="E17" s="628" t="s">
        <v>4802</v>
      </c>
      <c r="F17" s="629"/>
      <c r="G17" s="630"/>
      <c r="H17" s="630"/>
      <c r="I17" s="630"/>
      <c r="J17" s="630"/>
      <c r="K17" s="630"/>
      <c r="L17" s="591"/>
      <c r="M17" s="591"/>
      <c r="N17" s="591"/>
      <c r="O17" s="591"/>
    </row>
    <row r="18" spans="1:15" ht="67.5" customHeight="1" thickBot="1">
      <c r="A18" s="380" t="s">
        <v>177</v>
      </c>
      <c r="B18" s="381" t="s">
        <v>907</v>
      </c>
      <c r="C18" s="384" t="s">
        <v>905</v>
      </c>
      <c r="D18" s="385" t="s">
        <v>660</v>
      </c>
      <c r="E18" s="467" t="s">
        <v>904</v>
      </c>
      <c r="F18" s="562" t="s">
        <v>4466</v>
      </c>
      <c r="G18" s="562" t="s">
        <v>4467</v>
      </c>
      <c r="H18" s="467" t="s">
        <v>901</v>
      </c>
      <c r="I18" s="467" t="s">
        <v>902</v>
      </c>
      <c r="J18" s="563" t="s">
        <v>4441</v>
      </c>
      <c r="K18" s="563" t="s">
        <v>903</v>
      </c>
      <c r="L18" s="386" t="s">
        <v>174</v>
      </c>
      <c r="M18" s="386" t="s">
        <v>909</v>
      </c>
      <c r="N18" s="386" t="s">
        <v>906</v>
      </c>
      <c r="O18" s="387" t="s">
        <v>908</v>
      </c>
    </row>
    <row r="19" spans="1:15" s="285" customFormat="1" ht="14.25" customHeight="1">
      <c r="A19" s="421">
        <v>44090001</v>
      </c>
      <c r="B19" s="398" t="s">
        <v>4439</v>
      </c>
      <c r="C19" s="367" t="s">
        <v>597</v>
      </c>
      <c r="D19" s="355">
        <v>6</v>
      </c>
      <c r="E19" s="427"/>
      <c r="F19" s="564"/>
      <c r="G19" s="565"/>
      <c r="H19" s="566"/>
      <c r="I19" s="567"/>
      <c r="J19" s="568">
        <f>D19*F19</f>
        <v>0</v>
      </c>
      <c r="K19" s="568">
        <f>D19*G19</f>
        <v>0</v>
      </c>
      <c r="L19" s="558"/>
      <c r="M19" s="428"/>
      <c r="N19" s="429"/>
      <c r="O19" s="430"/>
    </row>
    <row r="20" spans="1:15" s="285" customFormat="1" ht="20.25" customHeight="1">
      <c r="A20" s="421">
        <v>44090002</v>
      </c>
      <c r="B20" s="367" t="s">
        <v>4460</v>
      </c>
      <c r="C20" s="367" t="s">
        <v>597</v>
      </c>
      <c r="D20" s="355">
        <v>6</v>
      </c>
      <c r="E20" s="427"/>
      <c r="F20" s="564"/>
      <c r="G20" s="565"/>
      <c r="H20" s="566"/>
      <c r="I20" s="567"/>
      <c r="J20" s="568">
        <f>D20*F20</f>
        <v>0</v>
      </c>
      <c r="K20" s="568">
        <f>D20*G20</f>
        <v>0</v>
      </c>
      <c r="L20" s="558"/>
      <c r="M20" s="428"/>
      <c r="N20" s="429"/>
      <c r="O20" s="430"/>
    </row>
    <row r="21" spans="1:15" s="285" customFormat="1" ht="24.75" customHeight="1" thickBot="1">
      <c r="A21" s="421">
        <v>44090003</v>
      </c>
      <c r="B21" s="367" t="s">
        <v>4463</v>
      </c>
      <c r="C21" s="367" t="s">
        <v>597</v>
      </c>
      <c r="D21" s="355">
        <v>24</v>
      </c>
      <c r="E21" s="427"/>
      <c r="F21" s="564"/>
      <c r="G21" s="565"/>
      <c r="H21" s="566"/>
      <c r="I21" s="567"/>
      <c r="J21" s="568">
        <f>D21*F21</f>
        <v>0</v>
      </c>
      <c r="K21" s="568">
        <f>D21*G21</f>
        <v>0</v>
      </c>
      <c r="L21" s="558"/>
      <c r="M21" s="428"/>
      <c r="N21" s="429"/>
      <c r="O21" s="430"/>
    </row>
    <row r="22" spans="1:11" s="285" customFormat="1" ht="18.75" customHeight="1" thickBot="1">
      <c r="A22" s="369"/>
      <c r="B22" s="399" t="s">
        <v>4436</v>
      </c>
      <c r="C22" s="373"/>
      <c r="D22" s="373"/>
      <c r="J22" s="635">
        <f>SUM(J19:J21)</f>
        <v>0</v>
      </c>
      <c r="K22" s="635">
        <f>SUM(K19:K21)</f>
        <v>0</v>
      </c>
    </row>
    <row r="25" ht="12.75">
      <c r="D25" s="1" t="s">
        <v>4468</v>
      </c>
    </row>
  </sheetData>
  <sheetProtection formatCells="0" formatColumns="0" formatRows="0"/>
  <mergeCells count="2">
    <mergeCell ref="A17:D17"/>
    <mergeCell ref="E17:O17"/>
  </mergeCells>
  <printOptions/>
  <pageMargins left="0.7" right="0.7" top="0.75" bottom="0.75" header="0.3" footer="0.3"/>
  <pageSetup horizontalDpi="600" verticalDpi="600" orientation="landscape" scale="5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2"/>
  <sheetViews>
    <sheetView zoomScalePageLayoutView="0" workbookViewId="0" topLeftCell="A9">
      <selection activeCell="E16" sqref="E16:O18"/>
    </sheetView>
  </sheetViews>
  <sheetFormatPr defaultColWidth="9.00390625" defaultRowHeight="12.75"/>
  <cols>
    <col min="1" max="1" width="13.25390625" style="1" customWidth="1"/>
    <col min="2" max="2" width="42.875" style="1" customWidth="1"/>
    <col min="3" max="3" width="6.875" style="1" customWidth="1"/>
    <col min="4" max="5" width="9.125" style="1" customWidth="1"/>
    <col min="6" max="6" width="11.125" style="1" customWidth="1"/>
    <col min="7" max="7" width="11.375" style="1" customWidth="1"/>
    <col min="8" max="9" width="9.125" style="1" customWidth="1"/>
    <col min="10" max="10" width="16.75390625" style="1" customWidth="1"/>
    <col min="11" max="11" width="19.875" style="1" customWidth="1"/>
    <col min="12" max="12" width="16.875" style="1" customWidth="1"/>
    <col min="13" max="14" width="15.125" style="1" customWidth="1"/>
    <col min="15" max="15" width="27.25390625" style="1" customWidth="1"/>
    <col min="16" max="16384" width="9.125" style="1" customWidth="1"/>
  </cols>
  <sheetData>
    <row r="1" spans="1:4" ht="15.75">
      <c r="A1" s="465" t="s">
        <v>171</v>
      </c>
      <c r="B1" s="448"/>
      <c r="C1" s="464"/>
      <c r="D1" s="464"/>
    </row>
    <row r="2" spans="1:4" ht="12.75">
      <c r="A2" s="464"/>
      <c r="B2" s="449"/>
      <c r="C2" s="464"/>
      <c r="D2" s="464"/>
    </row>
    <row r="3" spans="1:4" ht="12.75">
      <c r="A3" s="464"/>
      <c r="B3" s="464"/>
      <c r="C3" s="464"/>
      <c r="D3" s="464"/>
    </row>
    <row r="4" spans="1:4" ht="12.75">
      <c r="A4" s="464"/>
      <c r="B4" s="464"/>
      <c r="C4" s="464"/>
      <c r="D4" s="464"/>
    </row>
    <row r="5" spans="1:4" ht="15">
      <c r="A5" s="460" t="s">
        <v>172</v>
      </c>
      <c r="B5" s="464"/>
      <c r="C5" s="464"/>
      <c r="D5" s="464"/>
    </row>
    <row r="6" spans="1:4" ht="15">
      <c r="A6" s="462" t="s">
        <v>173</v>
      </c>
      <c r="B6" s="464"/>
      <c r="C6" s="464"/>
      <c r="D6" s="464"/>
    </row>
    <row r="7" spans="1:4" ht="15.75">
      <c r="A7" s="463" t="s">
        <v>900</v>
      </c>
      <c r="B7" s="464"/>
      <c r="C7" s="464"/>
      <c r="D7" s="464"/>
    </row>
    <row r="8" spans="1:4" ht="12.75">
      <c r="A8" s="464"/>
      <c r="B8" s="464"/>
      <c r="C8" s="464"/>
      <c r="D8" s="464"/>
    </row>
    <row r="9" spans="1:4" ht="12.75">
      <c r="A9" s="464"/>
      <c r="B9" s="464"/>
      <c r="C9" s="464"/>
      <c r="D9" s="464"/>
    </row>
    <row r="10" spans="1:2" ht="15.75">
      <c r="A10" s="375" t="s">
        <v>175</v>
      </c>
      <c r="B10" s="307" t="s">
        <v>3828</v>
      </c>
    </row>
    <row r="11" ht="15.75">
      <c r="B11" s="307" t="s">
        <v>3829</v>
      </c>
    </row>
    <row r="12" ht="12.75">
      <c r="A12" s="444"/>
    </row>
    <row r="13" ht="12.75">
      <c r="A13" s="444"/>
    </row>
    <row r="14" ht="20.25">
      <c r="A14" s="376" t="s">
        <v>4451</v>
      </c>
    </row>
    <row r="15" ht="20.25">
      <c r="A15" s="376"/>
    </row>
    <row r="16" spans="1:15" ht="16.5" thickBot="1">
      <c r="A16" s="622" t="s">
        <v>2880</v>
      </c>
      <c r="B16" s="622"/>
      <c r="C16" s="622"/>
      <c r="D16" s="623"/>
      <c r="E16" s="628" t="s">
        <v>4802</v>
      </c>
      <c r="F16" s="629"/>
      <c r="G16" s="630"/>
      <c r="H16" s="630"/>
      <c r="I16" s="630"/>
      <c r="J16" s="630"/>
      <c r="K16" s="630"/>
      <c r="L16" s="591"/>
      <c r="M16" s="591"/>
      <c r="N16" s="591"/>
      <c r="O16" s="591"/>
    </row>
    <row r="17" spans="1:15" ht="68.25" customHeight="1" thickBot="1">
      <c r="A17" s="380" t="s">
        <v>177</v>
      </c>
      <c r="B17" s="381" t="s">
        <v>907</v>
      </c>
      <c r="C17" s="384" t="s">
        <v>905</v>
      </c>
      <c r="D17" s="385" t="s">
        <v>660</v>
      </c>
      <c r="E17" s="467" t="s">
        <v>904</v>
      </c>
      <c r="F17" s="562" t="s">
        <v>4466</v>
      </c>
      <c r="G17" s="562" t="s">
        <v>4467</v>
      </c>
      <c r="H17" s="467" t="s">
        <v>901</v>
      </c>
      <c r="I17" s="467" t="s">
        <v>902</v>
      </c>
      <c r="J17" s="563" t="s">
        <v>4441</v>
      </c>
      <c r="K17" s="563" t="s">
        <v>903</v>
      </c>
      <c r="L17" s="386" t="s">
        <v>174</v>
      </c>
      <c r="M17" s="386" t="s">
        <v>909</v>
      </c>
      <c r="N17" s="386" t="s">
        <v>906</v>
      </c>
      <c r="O17" s="387" t="s">
        <v>908</v>
      </c>
    </row>
    <row r="18" spans="1:15" s="285" customFormat="1" ht="35.25" customHeight="1">
      <c r="A18" s="421">
        <v>44100001</v>
      </c>
      <c r="B18" s="368" t="s">
        <v>0</v>
      </c>
      <c r="C18" s="407" t="s">
        <v>1492</v>
      </c>
      <c r="D18" s="407">
        <v>10</v>
      </c>
      <c r="E18" s="427"/>
      <c r="F18" s="564"/>
      <c r="G18" s="565"/>
      <c r="H18" s="566"/>
      <c r="I18" s="567"/>
      <c r="J18" s="568">
        <f>D18*F18</f>
        <v>0</v>
      </c>
      <c r="K18" s="568">
        <f>D18*G18</f>
        <v>0</v>
      </c>
      <c r="L18" s="558"/>
      <c r="M18" s="428"/>
      <c r="N18" s="429"/>
      <c r="O18" s="430"/>
    </row>
    <row r="19" spans="1:15" s="285" customFormat="1" ht="28.5" customHeight="1">
      <c r="A19" s="421">
        <v>44100002</v>
      </c>
      <c r="B19" s="368" t="s">
        <v>4440</v>
      </c>
      <c r="C19" s="407" t="s">
        <v>1492</v>
      </c>
      <c r="D19" s="407">
        <v>20</v>
      </c>
      <c r="E19" s="427"/>
      <c r="F19" s="564"/>
      <c r="G19" s="565"/>
      <c r="H19" s="566"/>
      <c r="I19" s="567"/>
      <c r="J19" s="568">
        <f>D19*F19</f>
        <v>0</v>
      </c>
      <c r="K19" s="568">
        <f>D19*G19</f>
        <v>0</v>
      </c>
      <c r="L19" s="558"/>
      <c r="M19" s="428"/>
      <c r="N19" s="429"/>
      <c r="O19" s="430"/>
    </row>
    <row r="20" spans="1:15" s="285" customFormat="1" ht="28.5" customHeight="1">
      <c r="A20" s="421">
        <v>44100003</v>
      </c>
      <c r="B20" s="96" t="s">
        <v>1</v>
      </c>
      <c r="C20" s="407" t="s">
        <v>1492</v>
      </c>
      <c r="D20" s="407">
        <v>1</v>
      </c>
      <c r="E20" s="427"/>
      <c r="F20" s="564"/>
      <c r="G20" s="565"/>
      <c r="H20" s="566"/>
      <c r="I20" s="567"/>
      <c r="J20" s="568">
        <f>D20*F20</f>
        <v>0</v>
      </c>
      <c r="K20" s="568">
        <f>D20*G20</f>
        <v>0</v>
      </c>
      <c r="L20" s="558"/>
      <c r="M20" s="428"/>
      <c r="N20" s="429"/>
      <c r="O20" s="430"/>
    </row>
    <row r="21" spans="1:15" s="285" customFormat="1" ht="28.5" customHeight="1" thickBot="1">
      <c r="A21" s="421">
        <v>44100004</v>
      </c>
      <c r="B21" s="96" t="s">
        <v>2</v>
      </c>
      <c r="C21" s="407" t="s">
        <v>1493</v>
      </c>
      <c r="D21" s="407">
        <v>4</v>
      </c>
      <c r="E21" s="427"/>
      <c r="F21" s="564"/>
      <c r="G21" s="565"/>
      <c r="H21" s="566"/>
      <c r="I21" s="567"/>
      <c r="J21" s="568">
        <f>D21*F21</f>
        <v>0</v>
      </c>
      <c r="K21" s="568">
        <f>D21*G21</f>
        <v>0</v>
      </c>
      <c r="L21" s="558"/>
      <c r="M21" s="428"/>
      <c r="N21" s="429"/>
      <c r="O21" s="430"/>
    </row>
    <row r="22" spans="1:11" s="285" customFormat="1" ht="21.75" customHeight="1" thickBot="1">
      <c r="A22" s="369"/>
      <c r="B22" s="399" t="s">
        <v>4469</v>
      </c>
      <c r="C22" s="373"/>
      <c r="D22" s="373"/>
      <c r="J22" s="635">
        <f>SUM(J18:J21)</f>
        <v>0</v>
      </c>
      <c r="K22" s="635">
        <f>SUM(K18:K21)</f>
        <v>0</v>
      </c>
    </row>
  </sheetData>
  <sheetProtection formatCells="0" formatColumns="0" formatRows="0"/>
  <mergeCells count="2">
    <mergeCell ref="A16:D16"/>
    <mergeCell ref="E16:O16"/>
  </mergeCells>
  <printOptions/>
  <pageMargins left="0.7" right="0.7" top="0.75" bottom="0.75" header="0.3" footer="0.3"/>
  <pageSetup horizontalDpi="600" verticalDpi="600" orientation="landscape" scale="5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8"/>
  <sheetViews>
    <sheetView zoomScalePageLayoutView="0" workbookViewId="0" topLeftCell="A7">
      <selection activeCell="E16" sqref="E16:O18"/>
    </sheetView>
  </sheetViews>
  <sheetFormatPr defaultColWidth="9.00390625" defaultRowHeight="12.75"/>
  <cols>
    <col min="1" max="1" width="14.75390625" style="1" customWidth="1"/>
    <col min="2" max="2" width="42.25390625" style="1" customWidth="1"/>
    <col min="3" max="3" width="7.75390625" style="1" customWidth="1"/>
    <col min="4" max="4" width="7.875" style="1" customWidth="1"/>
    <col min="5" max="5" width="9.125" style="1" customWidth="1"/>
    <col min="6" max="6" width="14.625" style="1" customWidth="1"/>
    <col min="7" max="7" width="15.125" style="1" customWidth="1"/>
    <col min="8" max="9" width="9.125" style="1" customWidth="1"/>
    <col min="10" max="10" width="15.25390625" style="1" customWidth="1"/>
    <col min="11" max="11" width="20.00390625" style="1" customWidth="1"/>
    <col min="12" max="12" width="15.125" style="1" customWidth="1"/>
    <col min="13" max="13" width="12.625" style="1" customWidth="1"/>
    <col min="14" max="14" width="18.625" style="1" customWidth="1"/>
    <col min="15" max="15" width="24.375" style="1" customWidth="1"/>
    <col min="16" max="16384" width="9.125" style="1" customWidth="1"/>
  </cols>
  <sheetData>
    <row r="1" spans="1:4" ht="15.75">
      <c r="A1" s="465" t="s">
        <v>171</v>
      </c>
      <c r="B1" s="448"/>
      <c r="C1" s="464"/>
      <c r="D1" s="464"/>
    </row>
    <row r="2" spans="1:4" ht="12.75">
      <c r="A2" s="464"/>
      <c r="B2" s="449"/>
      <c r="C2" s="464"/>
      <c r="D2" s="464"/>
    </row>
    <row r="3" spans="1:4" ht="12.75">
      <c r="A3" s="464"/>
      <c r="B3" s="464"/>
      <c r="C3" s="464"/>
      <c r="D3" s="464"/>
    </row>
    <row r="4" spans="1:4" ht="12.75">
      <c r="A4" s="464"/>
      <c r="B4" s="464"/>
      <c r="C4" s="464"/>
      <c r="D4" s="464"/>
    </row>
    <row r="5" spans="1:4" ht="15">
      <c r="A5" s="460" t="s">
        <v>172</v>
      </c>
      <c r="B5" s="464"/>
      <c r="C5" s="464"/>
      <c r="D5" s="464"/>
    </row>
    <row r="6" spans="1:4" ht="15">
      <c r="A6" s="462" t="s">
        <v>173</v>
      </c>
      <c r="B6" s="464"/>
      <c r="C6" s="464"/>
      <c r="D6" s="464"/>
    </row>
    <row r="7" spans="1:4" ht="15.75">
      <c r="A7" s="463" t="s">
        <v>900</v>
      </c>
      <c r="B7" s="464"/>
      <c r="C7" s="464"/>
      <c r="D7" s="464"/>
    </row>
    <row r="8" spans="1:4" ht="12.75">
      <c r="A8" s="464"/>
      <c r="B8" s="464"/>
      <c r="C8" s="464"/>
      <c r="D8" s="464"/>
    </row>
    <row r="9" spans="1:4" ht="12.75">
      <c r="A9" s="464"/>
      <c r="B9" s="464"/>
      <c r="C9" s="464"/>
      <c r="D9" s="464"/>
    </row>
    <row r="10" spans="1:2" ht="15.75">
      <c r="A10" s="375" t="s">
        <v>175</v>
      </c>
      <c r="B10" s="307" t="s">
        <v>3828</v>
      </c>
    </row>
    <row r="11" ht="15.75">
      <c r="B11" s="307" t="s">
        <v>3829</v>
      </c>
    </row>
    <row r="13" spans="1:4" ht="20.25">
      <c r="A13" s="376" t="s">
        <v>4452</v>
      </c>
      <c r="B13" s="422"/>
      <c r="C13" s="422"/>
      <c r="D13" s="422"/>
    </row>
    <row r="14" spans="2:4" ht="12.75">
      <c r="B14" s="422"/>
      <c r="C14" s="422"/>
      <c r="D14" s="422"/>
    </row>
    <row r="15" ht="12.75">
      <c r="C15" s="366"/>
    </row>
    <row r="16" spans="1:15" ht="16.5" thickBot="1">
      <c r="A16" s="622" t="s">
        <v>2880</v>
      </c>
      <c r="B16" s="622"/>
      <c r="C16" s="622"/>
      <c r="D16" s="623"/>
      <c r="E16" s="628" t="s">
        <v>4802</v>
      </c>
      <c r="F16" s="629"/>
      <c r="G16" s="630"/>
      <c r="H16" s="630"/>
      <c r="I16" s="630"/>
      <c r="J16" s="630"/>
      <c r="K16" s="630"/>
      <c r="L16" s="591"/>
      <c r="M16" s="591"/>
      <c r="N16" s="591"/>
      <c r="O16" s="591"/>
    </row>
    <row r="17" spans="1:15" ht="57.75" customHeight="1" thickBot="1">
      <c r="A17" s="380" t="s">
        <v>177</v>
      </c>
      <c r="B17" s="381" t="s">
        <v>907</v>
      </c>
      <c r="C17" s="384" t="s">
        <v>905</v>
      </c>
      <c r="D17" s="385" t="s">
        <v>660</v>
      </c>
      <c r="E17" s="467" t="s">
        <v>904</v>
      </c>
      <c r="F17" s="562" t="s">
        <v>4466</v>
      </c>
      <c r="G17" s="562" t="s">
        <v>4467</v>
      </c>
      <c r="H17" s="467" t="s">
        <v>901</v>
      </c>
      <c r="I17" s="467" t="s">
        <v>902</v>
      </c>
      <c r="J17" s="563" t="s">
        <v>4441</v>
      </c>
      <c r="K17" s="563" t="s">
        <v>903</v>
      </c>
      <c r="L17" s="386" t="s">
        <v>174</v>
      </c>
      <c r="M17" s="386" t="s">
        <v>909</v>
      </c>
      <c r="N17" s="386" t="s">
        <v>906</v>
      </c>
      <c r="O17" s="387" t="s">
        <v>908</v>
      </c>
    </row>
    <row r="18" spans="1:15" s="285" customFormat="1" ht="30.75" customHeight="1">
      <c r="A18" s="421">
        <v>44110001</v>
      </c>
      <c r="B18" s="350" t="s">
        <v>4699</v>
      </c>
      <c r="C18" s="351" t="s">
        <v>581</v>
      </c>
      <c r="D18" s="504">
        <v>40</v>
      </c>
      <c r="E18" s="427"/>
      <c r="F18" s="564"/>
      <c r="G18" s="565"/>
      <c r="H18" s="566"/>
      <c r="I18" s="567"/>
      <c r="J18" s="568">
        <f>D18*F18</f>
        <v>0</v>
      </c>
      <c r="K18" s="568">
        <f>D18*G18</f>
        <v>0</v>
      </c>
      <c r="L18" s="558"/>
      <c r="M18" s="428"/>
      <c r="N18" s="429"/>
      <c r="O18" s="430"/>
    </row>
    <row r="19" spans="1:15" s="285" customFormat="1" ht="29.25" customHeight="1">
      <c r="A19" s="421">
        <v>44110002</v>
      </c>
      <c r="B19" s="89" t="s">
        <v>4700</v>
      </c>
      <c r="C19" s="351" t="s">
        <v>581</v>
      </c>
      <c r="D19" s="504">
        <v>80</v>
      </c>
      <c r="E19" s="427"/>
      <c r="F19" s="564"/>
      <c r="G19" s="565"/>
      <c r="H19" s="566"/>
      <c r="I19" s="567"/>
      <c r="J19" s="568">
        <f aca="true" t="shared" si="0" ref="J19:J27">D19*F19</f>
        <v>0</v>
      </c>
      <c r="K19" s="568">
        <f aca="true" t="shared" si="1" ref="K19:K27">D19*G19</f>
        <v>0</v>
      </c>
      <c r="L19" s="558"/>
      <c r="M19" s="428"/>
      <c r="N19" s="429"/>
      <c r="O19" s="430"/>
    </row>
    <row r="20" spans="1:15" s="285" customFormat="1" ht="29.25" customHeight="1">
      <c r="A20" s="421">
        <v>44110003</v>
      </c>
      <c r="B20" s="89" t="s">
        <v>4701</v>
      </c>
      <c r="C20" s="351" t="s">
        <v>581</v>
      </c>
      <c r="D20" s="504">
        <v>1400</v>
      </c>
      <c r="E20" s="427"/>
      <c r="F20" s="564"/>
      <c r="G20" s="565"/>
      <c r="H20" s="566"/>
      <c r="I20" s="567"/>
      <c r="J20" s="568">
        <f t="shared" si="0"/>
        <v>0</v>
      </c>
      <c r="K20" s="568">
        <f t="shared" si="1"/>
        <v>0</v>
      </c>
      <c r="L20" s="558"/>
      <c r="M20" s="428"/>
      <c r="N20" s="429"/>
      <c r="O20" s="430"/>
    </row>
    <row r="21" spans="1:15" s="285" customFormat="1" ht="29.25" customHeight="1">
      <c r="A21" s="447">
        <v>44110004</v>
      </c>
      <c r="B21" s="451" t="s">
        <v>4702</v>
      </c>
      <c r="C21" s="351" t="s">
        <v>581</v>
      </c>
      <c r="D21" s="504">
        <v>200</v>
      </c>
      <c r="E21" s="427"/>
      <c r="F21" s="564"/>
      <c r="G21" s="565"/>
      <c r="H21" s="566"/>
      <c r="I21" s="567"/>
      <c r="J21" s="568">
        <f t="shared" si="0"/>
        <v>0</v>
      </c>
      <c r="K21" s="568">
        <f t="shared" si="1"/>
        <v>0</v>
      </c>
      <c r="L21" s="558"/>
      <c r="M21" s="428"/>
      <c r="N21" s="429"/>
      <c r="O21" s="430"/>
    </row>
    <row r="22" spans="1:15" s="285" customFormat="1" ht="29.25" customHeight="1">
      <c r="A22" s="351">
        <v>44110005</v>
      </c>
      <c r="B22" s="5" t="s">
        <v>4706</v>
      </c>
      <c r="C22" s="410" t="s">
        <v>597</v>
      </c>
      <c r="D22" s="543">
        <v>10</v>
      </c>
      <c r="E22" s="427"/>
      <c r="F22" s="564"/>
      <c r="G22" s="565"/>
      <c r="H22" s="566"/>
      <c r="I22" s="567"/>
      <c r="J22" s="568">
        <f t="shared" si="0"/>
        <v>0</v>
      </c>
      <c r="K22" s="568">
        <f t="shared" si="1"/>
        <v>0</v>
      </c>
      <c r="L22" s="558"/>
      <c r="M22" s="428"/>
      <c r="N22" s="429"/>
      <c r="O22" s="430"/>
    </row>
    <row r="23" spans="1:15" s="557" customFormat="1" ht="29.25" customHeight="1">
      <c r="A23" s="553">
        <v>44110006</v>
      </c>
      <c r="B23" s="554" t="s">
        <v>4704</v>
      </c>
      <c r="C23" s="555" t="s">
        <v>597</v>
      </c>
      <c r="D23" s="556">
        <v>20</v>
      </c>
      <c r="E23" s="427"/>
      <c r="F23" s="564"/>
      <c r="G23" s="565"/>
      <c r="H23" s="566"/>
      <c r="I23" s="567"/>
      <c r="J23" s="568">
        <f t="shared" si="0"/>
        <v>0</v>
      </c>
      <c r="K23" s="568">
        <f t="shared" si="1"/>
        <v>0</v>
      </c>
      <c r="L23" s="558"/>
      <c r="M23" s="428"/>
      <c r="N23" s="429"/>
      <c r="O23" s="430"/>
    </row>
    <row r="24" spans="1:15" s="557" customFormat="1" ht="29.25" customHeight="1">
      <c r="A24" s="553">
        <v>44110007</v>
      </c>
      <c r="B24" s="554" t="s">
        <v>4705</v>
      </c>
      <c r="C24" s="555" t="s">
        <v>597</v>
      </c>
      <c r="D24" s="556">
        <v>20</v>
      </c>
      <c r="E24" s="427"/>
      <c r="F24" s="564"/>
      <c r="G24" s="565"/>
      <c r="H24" s="566"/>
      <c r="I24" s="567"/>
      <c r="J24" s="568">
        <f t="shared" si="0"/>
        <v>0</v>
      </c>
      <c r="K24" s="568">
        <f t="shared" si="1"/>
        <v>0</v>
      </c>
      <c r="L24" s="558"/>
      <c r="M24" s="428"/>
      <c r="N24" s="429"/>
      <c r="O24" s="430"/>
    </row>
    <row r="25" spans="1:15" s="285" customFormat="1" ht="38.25" customHeight="1">
      <c r="A25" s="351">
        <v>44110008</v>
      </c>
      <c r="B25" s="546" t="s">
        <v>4464</v>
      </c>
      <c r="C25" s="418" t="s">
        <v>597</v>
      </c>
      <c r="D25" s="544">
        <v>1</v>
      </c>
      <c r="E25" s="427"/>
      <c r="F25" s="564"/>
      <c r="G25" s="565"/>
      <c r="H25" s="566"/>
      <c r="I25" s="567"/>
      <c r="J25" s="568">
        <f t="shared" si="0"/>
        <v>0</v>
      </c>
      <c r="K25" s="568">
        <f t="shared" si="1"/>
        <v>0</v>
      </c>
      <c r="L25" s="558"/>
      <c r="M25" s="428"/>
      <c r="N25" s="429"/>
      <c r="O25" s="430"/>
    </row>
    <row r="26" spans="1:15" s="285" customFormat="1" ht="42.75" customHeight="1">
      <c r="A26" s="351">
        <v>44110009</v>
      </c>
      <c r="B26" s="547" t="s">
        <v>4789</v>
      </c>
      <c r="C26" s="418" t="s">
        <v>597</v>
      </c>
      <c r="D26" s="544">
        <v>2</v>
      </c>
      <c r="E26" s="427"/>
      <c r="F26" s="564"/>
      <c r="G26" s="565"/>
      <c r="H26" s="566"/>
      <c r="I26" s="567"/>
      <c r="J26" s="568">
        <f t="shared" si="0"/>
        <v>0</v>
      </c>
      <c r="K26" s="568">
        <f t="shared" si="1"/>
        <v>0</v>
      </c>
      <c r="L26" s="558"/>
      <c r="M26" s="428"/>
      <c r="N26" s="429"/>
      <c r="O26" s="430"/>
    </row>
    <row r="27" spans="1:15" s="285" customFormat="1" ht="29.25" customHeight="1">
      <c r="A27" s="351">
        <v>44110010</v>
      </c>
      <c r="B27" s="323" t="s">
        <v>4703</v>
      </c>
      <c r="C27" s="478" t="s">
        <v>581</v>
      </c>
      <c r="D27" s="505">
        <v>60</v>
      </c>
      <c r="E27" s="427"/>
      <c r="F27" s="564"/>
      <c r="G27" s="565"/>
      <c r="H27" s="566"/>
      <c r="I27" s="567"/>
      <c r="J27" s="568">
        <f t="shared" si="0"/>
        <v>0</v>
      </c>
      <c r="K27" s="568">
        <f t="shared" si="1"/>
        <v>0</v>
      </c>
      <c r="L27" s="558"/>
      <c r="M27" s="428"/>
      <c r="N27" s="429"/>
      <c r="O27" s="430"/>
    </row>
    <row r="28" spans="1:11" s="285" customFormat="1" ht="21.75" customHeight="1" thickBot="1">
      <c r="A28" s="415"/>
      <c r="B28" s="416" t="s">
        <v>4469</v>
      </c>
      <c r="C28" s="417"/>
      <c r="D28" s="417"/>
      <c r="J28" s="635">
        <f>SUM(J18:J27)</f>
        <v>0</v>
      </c>
      <c r="K28" s="635">
        <f>SUM(K18:K27)</f>
        <v>0</v>
      </c>
    </row>
  </sheetData>
  <sheetProtection formatCells="0" formatColumns="0" formatRows="0"/>
  <mergeCells count="2">
    <mergeCell ref="A16:D16"/>
    <mergeCell ref="E16:O16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O37"/>
  <sheetViews>
    <sheetView zoomScalePageLayoutView="0" workbookViewId="0" topLeftCell="A15">
      <selection activeCell="E16" sqref="E16:O18"/>
    </sheetView>
  </sheetViews>
  <sheetFormatPr defaultColWidth="9.00390625" defaultRowHeight="12.75"/>
  <cols>
    <col min="1" max="1" width="10.125" style="1" customWidth="1"/>
    <col min="2" max="2" width="36.375" style="1" customWidth="1"/>
    <col min="3" max="3" width="7.75390625" style="1" customWidth="1"/>
    <col min="4" max="4" width="8.375" style="1" customWidth="1"/>
    <col min="5" max="5" width="9.125" style="1" customWidth="1"/>
    <col min="6" max="6" width="15.875" style="1" customWidth="1"/>
    <col min="7" max="7" width="17.00390625" style="1" customWidth="1"/>
    <col min="8" max="9" width="9.125" style="1" customWidth="1"/>
    <col min="10" max="10" width="17.75390625" style="1" customWidth="1"/>
    <col min="11" max="11" width="21.375" style="1" customWidth="1"/>
    <col min="12" max="12" width="12.25390625" style="1" customWidth="1"/>
    <col min="13" max="13" width="14.875" style="1" customWidth="1"/>
    <col min="14" max="14" width="20.25390625" style="1" customWidth="1"/>
    <col min="15" max="15" width="45.625" style="1" customWidth="1"/>
    <col min="16" max="16384" width="9.125" style="1" customWidth="1"/>
  </cols>
  <sheetData>
    <row r="1" spans="1:4" ht="15.75">
      <c r="A1" s="465" t="s">
        <v>171</v>
      </c>
      <c r="B1" s="448"/>
      <c r="C1" s="464"/>
      <c r="D1" s="464"/>
    </row>
    <row r="2" spans="1:4" ht="12.75">
      <c r="A2" s="464"/>
      <c r="B2" s="449"/>
      <c r="C2" s="464"/>
      <c r="D2" s="464"/>
    </row>
    <row r="3" spans="1:4" ht="12.75">
      <c r="A3" s="464"/>
      <c r="B3" s="464"/>
      <c r="C3" s="464"/>
      <c r="D3" s="464"/>
    </row>
    <row r="4" spans="1:4" ht="12.75">
      <c r="A4" s="464"/>
      <c r="B4" s="464"/>
      <c r="C4" s="464"/>
      <c r="D4" s="464"/>
    </row>
    <row r="5" spans="1:4" ht="15">
      <c r="A5" s="460" t="s">
        <v>172</v>
      </c>
      <c r="B5" s="464"/>
      <c r="C5" s="464"/>
      <c r="D5" s="464"/>
    </row>
    <row r="6" spans="1:4" ht="15">
      <c r="A6" s="462" t="s">
        <v>173</v>
      </c>
      <c r="B6" s="464"/>
      <c r="C6" s="464"/>
      <c r="D6" s="464"/>
    </row>
    <row r="7" spans="1:4" ht="15.75">
      <c r="A7" s="463" t="s">
        <v>900</v>
      </c>
      <c r="B7" s="464"/>
      <c r="C7" s="464"/>
      <c r="D7" s="464"/>
    </row>
    <row r="8" spans="1:4" ht="12.75">
      <c r="A8" s="464"/>
      <c r="B8" s="464"/>
      <c r="C8" s="464"/>
      <c r="D8" s="464"/>
    </row>
    <row r="10" spans="1:2" ht="15.75">
      <c r="A10" s="375" t="s">
        <v>175</v>
      </c>
      <c r="B10" s="307" t="s">
        <v>3828</v>
      </c>
    </row>
    <row r="11" ht="15.75">
      <c r="B11" s="307" t="s">
        <v>3829</v>
      </c>
    </row>
    <row r="14" ht="20.25">
      <c r="A14" s="376" t="s">
        <v>4453</v>
      </c>
    </row>
    <row r="16" spans="1:15" ht="16.5" thickBot="1">
      <c r="A16" s="622" t="s">
        <v>2880</v>
      </c>
      <c r="B16" s="622"/>
      <c r="C16" s="622"/>
      <c r="D16" s="623"/>
      <c r="E16" s="628" t="s">
        <v>4802</v>
      </c>
      <c r="F16" s="629"/>
      <c r="G16" s="630"/>
      <c r="H16" s="630"/>
      <c r="I16" s="630"/>
      <c r="J16" s="630"/>
      <c r="K16" s="630"/>
      <c r="L16" s="591"/>
      <c r="M16" s="591"/>
      <c r="N16" s="591"/>
      <c r="O16" s="591"/>
    </row>
    <row r="17" spans="1:15" ht="54.75" customHeight="1" thickBot="1">
      <c r="A17" s="382" t="s">
        <v>177</v>
      </c>
      <c r="B17" s="383" t="s">
        <v>907</v>
      </c>
      <c r="C17" s="384" t="s">
        <v>905</v>
      </c>
      <c r="D17" s="400" t="s">
        <v>660</v>
      </c>
      <c r="E17" s="467" t="s">
        <v>904</v>
      </c>
      <c r="F17" s="562" t="s">
        <v>4466</v>
      </c>
      <c r="G17" s="562" t="s">
        <v>4467</v>
      </c>
      <c r="H17" s="467" t="s">
        <v>901</v>
      </c>
      <c r="I17" s="467" t="s">
        <v>902</v>
      </c>
      <c r="J17" s="563" t="s">
        <v>4441</v>
      </c>
      <c r="K17" s="563" t="s">
        <v>903</v>
      </c>
      <c r="L17" s="386" t="s">
        <v>174</v>
      </c>
      <c r="M17" s="386" t="s">
        <v>909</v>
      </c>
      <c r="N17" s="386" t="s">
        <v>906</v>
      </c>
      <c r="O17" s="387" t="s">
        <v>908</v>
      </c>
    </row>
    <row r="18" spans="1:15" s="285" customFormat="1" ht="21" customHeight="1">
      <c r="A18" s="421">
        <v>44130001</v>
      </c>
      <c r="B18" s="90" t="s">
        <v>3</v>
      </c>
      <c r="C18" s="407" t="s">
        <v>581</v>
      </c>
      <c r="D18" s="407">
        <v>6000</v>
      </c>
      <c r="E18" s="427"/>
      <c r="F18" s="564"/>
      <c r="G18" s="565"/>
      <c r="H18" s="566"/>
      <c r="I18" s="567"/>
      <c r="J18" s="568">
        <f>D18*F18</f>
        <v>0</v>
      </c>
      <c r="K18" s="568">
        <f>D18*G18</f>
        <v>0</v>
      </c>
      <c r="L18" s="558"/>
      <c r="M18" s="428"/>
      <c r="N18" s="429"/>
      <c r="O18" s="430"/>
    </row>
    <row r="19" spans="1:15" s="285" customFormat="1" ht="30.75" customHeight="1">
      <c r="A19" s="401"/>
      <c r="B19" s="402" t="s">
        <v>4454</v>
      </c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</row>
    <row r="20" spans="1:15" s="285" customFormat="1" ht="30.75" customHeight="1">
      <c r="A20" s="421">
        <v>44130002</v>
      </c>
      <c r="B20" s="403" t="s">
        <v>180</v>
      </c>
      <c r="C20" s="407" t="s">
        <v>597</v>
      </c>
      <c r="D20" s="407">
        <v>10</v>
      </c>
      <c r="E20" s="427"/>
      <c r="F20" s="564"/>
      <c r="G20" s="565"/>
      <c r="H20" s="566"/>
      <c r="I20" s="567"/>
      <c r="J20" s="568">
        <f aca="true" t="shared" si="0" ref="J19:J36">D20*F20</f>
        <v>0</v>
      </c>
      <c r="K20" s="568">
        <f aca="true" t="shared" si="1" ref="K19:K36">D20*G20</f>
        <v>0</v>
      </c>
      <c r="L20" s="558"/>
      <c r="M20" s="428"/>
      <c r="N20" s="429"/>
      <c r="O20" s="430"/>
    </row>
    <row r="21" spans="1:15" s="285" customFormat="1" ht="36" customHeight="1">
      <c r="A21" s="421">
        <v>44130003</v>
      </c>
      <c r="B21" s="403" t="s">
        <v>181</v>
      </c>
      <c r="C21" s="407" t="s">
        <v>597</v>
      </c>
      <c r="D21" s="407">
        <v>4</v>
      </c>
      <c r="E21" s="427"/>
      <c r="F21" s="564"/>
      <c r="G21" s="565"/>
      <c r="H21" s="566"/>
      <c r="I21" s="567"/>
      <c r="J21" s="568">
        <f t="shared" si="0"/>
        <v>0</v>
      </c>
      <c r="K21" s="568">
        <f t="shared" si="1"/>
        <v>0</v>
      </c>
      <c r="L21" s="558"/>
      <c r="M21" s="428"/>
      <c r="N21" s="429"/>
      <c r="O21" s="430"/>
    </row>
    <row r="22" spans="1:15" s="285" customFormat="1" ht="23.25" customHeight="1">
      <c r="A22" s="369"/>
      <c r="B22" s="405" t="s">
        <v>182</v>
      </c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</row>
    <row r="23" spans="1:15" s="285" customFormat="1" ht="21" customHeight="1">
      <c r="A23" s="421">
        <v>44130004</v>
      </c>
      <c r="B23" s="404" t="s">
        <v>7</v>
      </c>
      <c r="C23" s="407" t="s">
        <v>581</v>
      </c>
      <c r="D23" s="407">
        <v>14</v>
      </c>
      <c r="E23" s="427"/>
      <c r="F23" s="564"/>
      <c r="G23" s="565"/>
      <c r="H23" s="566"/>
      <c r="I23" s="567"/>
      <c r="J23" s="568">
        <f t="shared" si="0"/>
        <v>0</v>
      </c>
      <c r="K23" s="568">
        <f t="shared" si="1"/>
        <v>0</v>
      </c>
      <c r="L23" s="558"/>
      <c r="M23" s="428"/>
      <c r="N23" s="429"/>
      <c r="O23" s="430"/>
    </row>
    <row r="24" spans="1:15" s="285" customFormat="1" ht="9.75" customHeight="1">
      <c r="A24" s="369"/>
      <c r="B24" s="371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</row>
    <row r="25" spans="1:15" s="285" customFormat="1" ht="25.5" customHeight="1">
      <c r="A25" s="421">
        <v>44130005</v>
      </c>
      <c r="B25" s="89" t="s">
        <v>4456</v>
      </c>
      <c r="C25" s="407" t="s">
        <v>581</v>
      </c>
      <c r="D25" s="407">
        <v>200</v>
      </c>
      <c r="E25" s="427"/>
      <c r="F25" s="564"/>
      <c r="G25" s="565"/>
      <c r="H25" s="566"/>
      <c r="I25" s="567"/>
      <c r="J25" s="568">
        <f t="shared" si="0"/>
        <v>0</v>
      </c>
      <c r="K25" s="568">
        <f t="shared" si="1"/>
        <v>0</v>
      </c>
      <c r="L25" s="558"/>
      <c r="M25" s="428"/>
      <c r="N25" s="429"/>
      <c r="O25" s="430"/>
    </row>
    <row r="26" spans="1:15" s="285" customFormat="1" ht="29.25" customHeight="1">
      <c r="A26" s="421">
        <v>44130006</v>
      </c>
      <c r="B26" s="89" t="s">
        <v>4455</v>
      </c>
      <c r="C26" s="407" t="s">
        <v>581</v>
      </c>
      <c r="D26" s="407">
        <v>500</v>
      </c>
      <c r="E26" s="427"/>
      <c r="F26" s="564"/>
      <c r="G26" s="565"/>
      <c r="H26" s="566"/>
      <c r="I26" s="567"/>
      <c r="J26" s="568">
        <f t="shared" si="0"/>
        <v>0</v>
      </c>
      <c r="K26" s="568">
        <f t="shared" si="1"/>
        <v>0</v>
      </c>
      <c r="L26" s="558"/>
      <c r="M26" s="428"/>
      <c r="N26" s="429"/>
      <c r="O26" s="430"/>
    </row>
    <row r="27" spans="1:15" s="285" customFormat="1" ht="28.5" customHeight="1">
      <c r="A27" s="421">
        <v>44130007</v>
      </c>
      <c r="B27" s="89" t="s">
        <v>3035</v>
      </c>
      <c r="C27" s="407" t="s">
        <v>581</v>
      </c>
      <c r="D27" s="407">
        <v>200</v>
      </c>
      <c r="E27" s="427"/>
      <c r="F27" s="564"/>
      <c r="G27" s="565"/>
      <c r="H27" s="566"/>
      <c r="I27" s="567"/>
      <c r="J27" s="568">
        <f t="shared" si="0"/>
        <v>0</v>
      </c>
      <c r="K27" s="568">
        <f t="shared" si="1"/>
        <v>0</v>
      </c>
      <c r="L27" s="558"/>
      <c r="M27" s="428"/>
      <c r="N27" s="429"/>
      <c r="O27" s="430"/>
    </row>
    <row r="28" spans="1:15" s="285" customFormat="1" ht="21" customHeight="1">
      <c r="A28" s="421">
        <v>44130008</v>
      </c>
      <c r="B28" s="89" t="s">
        <v>3036</v>
      </c>
      <c r="C28" s="407" t="s">
        <v>581</v>
      </c>
      <c r="D28" s="407">
        <v>1100</v>
      </c>
      <c r="E28" s="427"/>
      <c r="F28" s="564"/>
      <c r="G28" s="565"/>
      <c r="H28" s="566"/>
      <c r="I28" s="567"/>
      <c r="J28" s="568">
        <f t="shared" si="0"/>
        <v>0</v>
      </c>
      <c r="K28" s="568">
        <f t="shared" si="1"/>
        <v>0</v>
      </c>
      <c r="L28" s="558"/>
      <c r="M28" s="428"/>
      <c r="N28" s="429"/>
      <c r="O28" s="430"/>
    </row>
    <row r="29" spans="1:15" s="285" customFormat="1" ht="21" customHeight="1">
      <c r="A29" s="421">
        <v>44130009</v>
      </c>
      <c r="B29" s="89" t="s">
        <v>4457</v>
      </c>
      <c r="C29" s="407" t="s">
        <v>597</v>
      </c>
      <c r="D29" s="407">
        <v>10</v>
      </c>
      <c r="E29" s="427"/>
      <c r="F29" s="564"/>
      <c r="G29" s="565"/>
      <c r="H29" s="566"/>
      <c r="I29" s="567"/>
      <c r="J29" s="568">
        <f t="shared" si="0"/>
        <v>0</v>
      </c>
      <c r="K29" s="568">
        <f t="shared" si="1"/>
        <v>0</v>
      </c>
      <c r="L29" s="558"/>
      <c r="M29" s="428"/>
      <c r="N29" s="429"/>
      <c r="O29" s="430"/>
    </row>
    <row r="30" spans="1:15" s="285" customFormat="1" ht="21" customHeight="1">
      <c r="A30" s="421">
        <v>44130010</v>
      </c>
      <c r="B30" s="89" t="s">
        <v>4458</v>
      </c>
      <c r="C30" s="407" t="s">
        <v>597</v>
      </c>
      <c r="D30" s="407">
        <v>15</v>
      </c>
      <c r="E30" s="427"/>
      <c r="F30" s="564"/>
      <c r="G30" s="565"/>
      <c r="H30" s="566"/>
      <c r="I30" s="567"/>
      <c r="J30" s="568">
        <f t="shared" si="0"/>
        <v>0</v>
      </c>
      <c r="K30" s="568">
        <f t="shared" si="1"/>
        <v>0</v>
      </c>
      <c r="L30" s="558"/>
      <c r="M30" s="428"/>
      <c r="N30" s="429"/>
      <c r="O30" s="430"/>
    </row>
    <row r="31" spans="1:15" s="285" customFormat="1" ht="21" customHeight="1">
      <c r="A31" s="447">
        <v>44130011</v>
      </c>
      <c r="B31" s="89" t="s">
        <v>4459</v>
      </c>
      <c r="C31" s="407" t="s">
        <v>597</v>
      </c>
      <c r="D31" s="407">
        <v>20</v>
      </c>
      <c r="E31" s="427"/>
      <c r="F31" s="564"/>
      <c r="G31" s="565"/>
      <c r="H31" s="566"/>
      <c r="I31" s="567"/>
      <c r="J31" s="568">
        <f t="shared" si="0"/>
        <v>0</v>
      </c>
      <c r="K31" s="568">
        <f t="shared" si="1"/>
        <v>0</v>
      </c>
      <c r="L31" s="558"/>
      <c r="M31" s="428"/>
      <c r="N31" s="429"/>
      <c r="O31" s="430"/>
    </row>
    <row r="32" spans="1:15" s="285" customFormat="1" ht="21" customHeight="1">
      <c r="A32" s="454">
        <v>44130012</v>
      </c>
      <c r="B32" s="455" t="s">
        <v>4461</v>
      </c>
      <c r="C32" s="409" t="s">
        <v>597</v>
      </c>
      <c r="D32" s="409">
        <v>3</v>
      </c>
      <c r="E32" s="427"/>
      <c r="F32" s="564"/>
      <c r="G32" s="565"/>
      <c r="H32" s="566"/>
      <c r="I32" s="567"/>
      <c r="J32" s="568">
        <f t="shared" si="0"/>
        <v>0</v>
      </c>
      <c r="K32" s="568">
        <f t="shared" si="1"/>
        <v>0</v>
      </c>
      <c r="L32" s="558"/>
      <c r="M32" s="428"/>
      <c r="N32" s="429"/>
      <c r="O32" s="430"/>
    </row>
    <row r="33" spans="1:15" s="285" customFormat="1" ht="21" customHeight="1">
      <c r="A33" s="452">
        <v>44130013</v>
      </c>
      <c r="B33" s="89" t="s">
        <v>610</v>
      </c>
      <c r="C33" s="407" t="s">
        <v>597</v>
      </c>
      <c r="D33" s="407">
        <v>10</v>
      </c>
      <c r="E33" s="427"/>
      <c r="F33" s="564"/>
      <c r="G33" s="565"/>
      <c r="H33" s="566"/>
      <c r="I33" s="567"/>
      <c r="J33" s="568">
        <f t="shared" si="0"/>
        <v>0</v>
      </c>
      <c r="K33" s="568">
        <f t="shared" si="1"/>
        <v>0</v>
      </c>
      <c r="L33" s="558"/>
      <c r="M33" s="428"/>
      <c r="N33" s="429"/>
      <c r="O33" s="430"/>
    </row>
    <row r="34" spans="1:15" s="285" customFormat="1" ht="25.5" customHeight="1">
      <c r="A34" s="452">
        <v>44130014</v>
      </c>
      <c r="B34" s="350" t="s">
        <v>4</v>
      </c>
      <c r="C34" s="407" t="s">
        <v>581</v>
      </c>
      <c r="D34" s="407">
        <v>300</v>
      </c>
      <c r="E34" s="427"/>
      <c r="F34" s="564"/>
      <c r="G34" s="565"/>
      <c r="H34" s="566"/>
      <c r="I34" s="567"/>
      <c r="J34" s="568">
        <f t="shared" si="0"/>
        <v>0</v>
      </c>
      <c r="K34" s="568">
        <f t="shared" si="1"/>
        <v>0</v>
      </c>
      <c r="L34" s="558"/>
      <c r="M34" s="428"/>
      <c r="N34" s="429"/>
      <c r="O34" s="430"/>
    </row>
    <row r="35" spans="1:15" s="285" customFormat="1" ht="21" customHeight="1">
      <c r="A35" s="355">
        <v>44130015</v>
      </c>
      <c r="B35" s="96" t="s">
        <v>5</v>
      </c>
      <c r="C35" s="407" t="s">
        <v>581</v>
      </c>
      <c r="D35" s="407">
        <v>100</v>
      </c>
      <c r="E35" s="427"/>
      <c r="F35" s="564"/>
      <c r="G35" s="565"/>
      <c r="H35" s="566"/>
      <c r="I35" s="567"/>
      <c r="J35" s="568">
        <f t="shared" si="0"/>
        <v>0</v>
      </c>
      <c r="K35" s="568">
        <f t="shared" si="1"/>
        <v>0</v>
      </c>
      <c r="L35" s="558"/>
      <c r="M35" s="428"/>
      <c r="N35" s="429"/>
      <c r="O35" s="430"/>
    </row>
    <row r="36" spans="1:15" s="285" customFormat="1" ht="21" customHeight="1" thickBot="1">
      <c r="A36" s="446">
        <v>44130016</v>
      </c>
      <c r="B36" s="96" t="s">
        <v>6</v>
      </c>
      <c r="C36" s="407" t="s">
        <v>581</v>
      </c>
      <c r="D36" s="407">
        <v>100</v>
      </c>
      <c r="E36" s="427"/>
      <c r="F36" s="564"/>
      <c r="G36" s="565"/>
      <c r="H36" s="566"/>
      <c r="I36" s="567"/>
      <c r="J36" s="568">
        <f t="shared" si="0"/>
        <v>0</v>
      </c>
      <c r="K36" s="568">
        <f t="shared" si="1"/>
        <v>0</v>
      </c>
      <c r="L36" s="558"/>
      <c r="M36" s="428"/>
      <c r="N36" s="429"/>
      <c r="O36" s="430"/>
    </row>
    <row r="37" spans="1:11" s="285" customFormat="1" ht="20.25" customHeight="1" thickBot="1">
      <c r="A37" s="369"/>
      <c r="B37" s="372" t="s">
        <v>13</v>
      </c>
      <c r="C37" s="373"/>
      <c r="D37" s="373"/>
      <c r="J37" s="635">
        <f>SUM(J18:J36)</f>
        <v>0</v>
      </c>
      <c r="K37" s="635">
        <f>SUM(K18:K36)</f>
        <v>0</v>
      </c>
    </row>
  </sheetData>
  <sheetProtection formatCells="0" formatColumns="0" formatRows="0"/>
  <mergeCells count="2">
    <mergeCell ref="A16:D16"/>
    <mergeCell ref="E16:O16"/>
  </mergeCells>
  <printOptions/>
  <pageMargins left="0.7" right="0.7" top="0.75" bottom="0.75" header="0.3" footer="0.3"/>
  <pageSetup horizontalDpi="600" verticalDpi="600" orientation="landscape" scale="5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4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12.375" style="422" customWidth="1"/>
    <col min="2" max="2" width="43.75390625" style="1" customWidth="1"/>
    <col min="3" max="3" width="7.75390625" style="535" customWidth="1"/>
    <col min="4" max="4" width="10.00390625" style="535" customWidth="1"/>
    <col min="5" max="5" width="9.125" style="1" customWidth="1"/>
    <col min="6" max="6" width="13.00390625" style="1" customWidth="1"/>
    <col min="7" max="7" width="13.125" style="1" customWidth="1"/>
    <col min="8" max="9" width="9.125" style="1" customWidth="1"/>
    <col min="10" max="10" width="17.625" style="1" customWidth="1"/>
    <col min="11" max="11" width="14.875" style="1" customWidth="1"/>
    <col min="12" max="12" width="15.00390625" style="1" customWidth="1"/>
    <col min="13" max="13" width="12.875" style="1" customWidth="1"/>
    <col min="14" max="14" width="16.00390625" style="1" customWidth="1"/>
    <col min="15" max="15" width="20.875" style="1" customWidth="1"/>
    <col min="16" max="16384" width="9.125" style="1" customWidth="1"/>
  </cols>
  <sheetData>
    <row r="1" spans="1:4" ht="12.75" customHeight="1">
      <c r="A1" s="480" t="s">
        <v>171</v>
      </c>
      <c r="B1" s="481"/>
      <c r="C1" s="529"/>
      <c r="D1" s="529"/>
    </row>
    <row r="2" spans="1:4" ht="12.75" customHeight="1">
      <c r="A2" s="482"/>
      <c r="B2" s="481"/>
      <c r="C2" s="529"/>
      <c r="D2" s="529"/>
    </row>
    <row r="3" spans="1:4" ht="12.75" customHeight="1">
      <c r="A3" s="482"/>
      <c r="B3" s="481"/>
      <c r="C3" s="529"/>
      <c r="D3" s="529"/>
    </row>
    <row r="4" spans="1:4" ht="12.75" customHeight="1">
      <c r="A4" s="482"/>
      <c r="B4" s="481"/>
      <c r="C4" s="529"/>
      <c r="D4" s="529"/>
    </row>
    <row r="5" spans="1:4" ht="12.75" customHeight="1">
      <c r="A5" s="462" t="s">
        <v>172</v>
      </c>
      <c r="B5" s="481"/>
      <c r="C5" s="529"/>
      <c r="D5" s="529"/>
    </row>
    <row r="6" spans="1:4" ht="12.75" customHeight="1">
      <c r="A6" s="470" t="s">
        <v>173</v>
      </c>
      <c r="B6" s="483"/>
      <c r="C6" s="530"/>
      <c r="D6" s="530"/>
    </row>
    <row r="7" spans="1:4" ht="15.75">
      <c r="A7" s="471" t="s">
        <v>900</v>
      </c>
      <c r="B7" s="484"/>
      <c r="C7" s="530"/>
      <c r="D7" s="530"/>
    </row>
    <row r="8" spans="1:4" ht="15.75">
      <c r="A8" s="484"/>
      <c r="B8" s="624"/>
      <c r="C8" s="624"/>
      <c r="D8" s="624"/>
    </row>
    <row r="9" spans="1:4" ht="15.75">
      <c r="A9" s="484"/>
      <c r="B9" s="485"/>
      <c r="C9" s="530"/>
      <c r="D9" s="530"/>
    </row>
    <row r="10" spans="1:4" ht="15.75">
      <c r="A10" s="471" t="s">
        <v>175</v>
      </c>
      <c r="B10" s="307" t="s">
        <v>3828</v>
      </c>
      <c r="C10" s="530"/>
      <c r="D10" s="530"/>
    </row>
    <row r="11" spans="1:4" ht="15.75">
      <c r="A11" s="484"/>
      <c r="B11" s="307" t="s">
        <v>3829</v>
      </c>
      <c r="C11" s="530"/>
      <c r="D11" s="530"/>
    </row>
    <row r="12" spans="1:4" ht="12.75">
      <c r="A12" s="484"/>
      <c r="B12" s="3"/>
      <c r="C12" s="530"/>
      <c r="D12" s="530"/>
    </row>
    <row r="13" spans="1:4" ht="20.25">
      <c r="A13" s="486" t="s">
        <v>4475</v>
      </c>
      <c r="B13" s="487"/>
      <c r="C13" s="530"/>
      <c r="D13" s="530"/>
    </row>
    <row r="14" spans="1:4" ht="21" thickBot="1">
      <c r="A14" s="486"/>
      <c r="B14" s="3"/>
      <c r="C14" s="530"/>
      <c r="D14" s="530"/>
    </row>
    <row r="15" spans="1:15" ht="15.75" customHeight="1" thickBot="1">
      <c r="A15" s="625" t="s">
        <v>2880</v>
      </c>
      <c r="B15" s="626"/>
      <c r="C15" s="626"/>
      <c r="D15" s="627"/>
      <c r="E15" s="628" t="s">
        <v>4802</v>
      </c>
      <c r="F15" s="629"/>
      <c r="G15" s="630"/>
      <c r="H15" s="630"/>
      <c r="I15" s="630"/>
      <c r="J15" s="630"/>
      <c r="K15" s="630"/>
      <c r="L15" s="591"/>
      <c r="M15" s="591"/>
      <c r="N15" s="591"/>
      <c r="O15" s="591"/>
    </row>
    <row r="16" spans="1:15" s="4" customFormat="1" ht="54.75" customHeight="1" thickBot="1">
      <c r="A16" s="524" t="s">
        <v>177</v>
      </c>
      <c r="B16" s="525" t="s">
        <v>907</v>
      </c>
      <c r="C16" s="531" t="s">
        <v>905</v>
      </c>
      <c r="D16" s="536" t="s">
        <v>4476</v>
      </c>
      <c r="E16" s="467" t="s">
        <v>904</v>
      </c>
      <c r="F16" s="562" t="s">
        <v>4466</v>
      </c>
      <c r="G16" s="562" t="s">
        <v>4467</v>
      </c>
      <c r="H16" s="467" t="s">
        <v>901</v>
      </c>
      <c r="I16" s="467" t="s">
        <v>902</v>
      </c>
      <c r="J16" s="563" t="s">
        <v>4441</v>
      </c>
      <c r="K16" s="563" t="s">
        <v>903</v>
      </c>
      <c r="L16" s="386" t="s">
        <v>174</v>
      </c>
      <c r="M16" s="386" t="s">
        <v>909</v>
      </c>
      <c r="N16" s="386" t="s">
        <v>906</v>
      </c>
      <c r="O16" s="387" t="s">
        <v>908</v>
      </c>
    </row>
    <row r="17" spans="1:15" s="4" customFormat="1" ht="17.25" customHeight="1">
      <c r="A17" s="499"/>
      <c r="B17" s="500" t="s">
        <v>4487</v>
      </c>
      <c r="C17" s="532"/>
      <c r="D17" s="537"/>
      <c r="E17" s="537"/>
      <c r="F17" s="537"/>
      <c r="G17" s="537"/>
      <c r="H17" s="537"/>
      <c r="I17" s="537"/>
      <c r="J17" s="537"/>
      <c r="K17" s="537"/>
      <c r="L17" s="537"/>
      <c r="M17" s="537"/>
      <c r="N17" s="537"/>
      <c r="O17" s="537"/>
    </row>
    <row r="18" spans="1:15" s="496" customFormat="1" ht="17.25" customHeight="1">
      <c r="A18" s="355">
        <v>44140001</v>
      </c>
      <c r="B18" s="406" t="s">
        <v>4488</v>
      </c>
      <c r="C18" s="489" t="s">
        <v>665</v>
      </c>
      <c r="D18" s="489">
        <v>1</v>
      </c>
      <c r="E18" s="427"/>
      <c r="F18" s="564"/>
      <c r="G18" s="565"/>
      <c r="H18" s="566"/>
      <c r="I18" s="567"/>
      <c r="J18" s="568">
        <f aca="true" t="shared" si="0" ref="J18:J26">D18*F18</f>
        <v>0</v>
      </c>
      <c r="K18" s="568">
        <f aca="true" t="shared" si="1" ref="K18:K26">D18*G18</f>
        <v>0</v>
      </c>
      <c r="L18" s="558"/>
      <c r="M18" s="428"/>
      <c r="N18" s="429"/>
      <c r="O18" s="430"/>
    </row>
    <row r="19" spans="1:15" s="496" customFormat="1" ht="17.25" customHeight="1">
      <c r="A19" s="355">
        <v>44140002</v>
      </c>
      <c r="B19" s="115" t="s">
        <v>4481</v>
      </c>
      <c r="C19" s="489" t="s">
        <v>665</v>
      </c>
      <c r="D19" s="489">
        <v>1</v>
      </c>
      <c r="E19" s="427"/>
      <c r="F19" s="564"/>
      <c r="G19" s="565"/>
      <c r="H19" s="566"/>
      <c r="I19" s="567"/>
      <c r="J19" s="568">
        <f t="shared" si="0"/>
        <v>0</v>
      </c>
      <c r="K19" s="568">
        <f t="shared" si="1"/>
        <v>0</v>
      </c>
      <c r="L19" s="558"/>
      <c r="M19" s="428"/>
      <c r="N19" s="429"/>
      <c r="O19" s="430"/>
    </row>
    <row r="20" spans="1:15" s="496" customFormat="1" ht="17.25" customHeight="1">
      <c r="A20" s="355">
        <v>44140003</v>
      </c>
      <c r="B20" s="457" t="s">
        <v>4489</v>
      </c>
      <c r="C20" s="488" t="s">
        <v>665</v>
      </c>
      <c r="D20" s="489">
        <v>1</v>
      </c>
      <c r="E20" s="427"/>
      <c r="F20" s="564"/>
      <c r="G20" s="565"/>
      <c r="H20" s="566"/>
      <c r="I20" s="567"/>
      <c r="J20" s="568">
        <f t="shared" si="0"/>
        <v>0</v>
      </c>
      <c r="K20" s="568">
        <f t="shared" si="1"/>
        <v>0</v>
      </c>
      <c r="L20" s="558"/>
      <c r="M20" s="428"/>
      <c r="N20" s="429"/>
      <c r="O20" s="430"/>
    </row>
    <row r="21" spans="1:15" s="496" customFormat="1" ht="50.25" customHeight="1">
      <c r="A21" s="355">
        <v>44140004</v>
      </c>
      <c r="B21" s="406" t="s">
        <v>4490</v>
      </c>
      <c r="C21" s="489" t="s">
        <v>665</v>
      </c>
      <c r="D21" s="489">
        <v>1</v>
      </c>
      <c r="E21" s="427"/>
      <c r="F21" s="564"/>
      <c r="G21" s="565"/>
      <c r="H21" s="566"/>
      <c r="I21" s="567"/>
      <c r="J21" s="568">
        <f t="shared" si="0"/>
        <v>0</v>
      </c>
      <c r="K21" s="568">
        <f t="shared" si="1"/>
        <v>0</v>
      </c>
      <c r="L21" s="558"/>
      <c r="M21" s="428"/>
      <c r="N21" s="429"/>
      <c r="O21" s="430"/>
    </row>
    <row r="22" spans="1:15" s="496" customFormat="1" ht="39" customHeight="1">
      <c r="A22" s="355">
        <v>44140005</v>
      </c>
      <c r="B22" s="406" t="s">
        <v>4479</v>
      </c>
      <c r="C22" s="489" t="s">
        <v>665</v>
      </c>
      <c r="D22" s="489">
        <v>1</v>
      </c>
      <c r="E22" s="427"/>
      <c r="F22" s="564"/>
      <c r="G22" s="565"/>
      <c r="H22" s="566"/>
      <c r="I22" s="567"/>
      <c r="J22" s="568">
        <f t="shared" si="0"/>
        <v>0</v>
      </c>
      <c r="K22" s="568">
        <f t="shared" si="1"/>
        <v>0</v>
      </c>
      <c r="L22" s="558"/>
      <c r="M22" s="428"/>
      <c r="N22" s="429"/>
      <c r="O22" s="430"/>
    </row>
    <row r="23" spans="1:15" s="496" customFormat="1" ht="29.25" customHeight="1">
      <c r="A23" s="355">
        <v>44140006</v>
      </c>
      <c r="B23" s="406" t="s">
        <v>4480</v>
      </c>
      <c r="C23" s="489" t="s">
        <v>665</v>
      </c>
      <c r="D23" s="489">
        <v>1</v>
      </c>
      <c r="E23" s="427"/>
      <c r="F23" s="564"/>
      <c r="G23" s="565"/>
      <c r="H23" s="566"/>
      <c r="I23" s="567"/>
      <c r="J23" s="568">
        <f t="shared" si="0"/>
        <v>0</v>
      </c>
      <c r="K23" s="568">
        <f t="shared" si="1"/>
        <v>0</v>
      </c>
      <c r="L23" s="558"/>
      <c r="M23" s="428"/>
      <c r="N23" s="429"/>
      <c r="O23" s="430"/>
    </row>
    <row r="24" spans="1:15" s="496" customFormat="1" ht="17.25" customHeight="1">
      <c r="A24" s="355">
        <v>44140007</v>
      </c>
      <c r="B24" s="454" t="s">
        <v>4482</v>
      </c>
      <c r="C24" s="489" t="s">
        <v>665</v>
      </c>
      <c r="D24" s="489">
        <v>1</v>
      </c>
      <c r="E24" s="427"/>
      <c r="F24" s="564"/>
      <c r="G24" s="565"/>
      <c r="H24" s="566"/>
      <c r="I24" s="567"/>
      <c r="J24" s="568">
        <f t="shared" si="0"/>
        <v>0</v>
      </c>
      <c r="K24" s="568">
        <f t="shared" si="1"/>
        <v>0</v>
      </c>
      <c r="L24" s="558"/>
      <c r="M24" s="428"/>
      <c r="N24" s="429"/>
      <c r="O24" s="430"/>
    </row>
    <row r="25" spans="1:15" s="496" customFormat="1" ht="27.75" customHeight="1">
      <c r="A25" s="355">
        <v>44140008</v>
      </c>
      <c r="B25" s="454" t="s">
        <v>4491</v>
      </c>
      <c r="C25" s="488" t="s">
        <v>617</v>
      </c>
      <c r="D25" s="489">
        <v>1</v>
      </c>
      <c r="E25" s="427"/>
      <c r="F25" s="564"/>
      <c r="G25" s="565"/>
      <c r="H25" s="566"/>
      <c r="I25" s="567"/>
      <c r="J25" s="568">
        <f t="shared" si="0"/>
        <v>0</v>
      </c>
      <c r="K25" s="568">
        <f t="shared" si="1"/>
        <v>0</v>
      </c>
      <c r="L25" s="558"/>
      <c r="M25" s="428"/>
      <c r="N25" s="429"/>
      <c r="O25" s="430"/>
    </row>
    <row r="26" spans="1:15" s="496" customFormat="1" ht="27.75" customHeight="1">
      <c r="A26" s="355">
        <v>44140009</v>
      </c>
      <c r="B26" s="454" t="s">
        <v>4492</v>
      </c>
      <c r="C26" s="488" t="s">
        <v>665</v>
      </c>
      <c r="D26" s="489">
        <v>1</v>
      </c>
      <c r="E26" s="427"/>
      <c r="F26" s="564"/>
      <c r="G26" s="565"/>
      <c r="H26" s="566"/>
      <c r="I26" s="567"/>
      <c r="J26" s="568">
        <f t="shared" si="0"/>
        <v>0</v>
      </c>
      <c r="K26" s="568">
        <f t="shared" si="1"/>
        <v>0</v>
      </c>
      <c r="L26" s="558"/>
      <c r="M26" s="428"/>
      <c r="N26" s="429"/>
      <c r="O26" s="430"/>
    </row>
    <row r="27" spans="1:15" s="4" customFormat="1" ht="17.25" customHeight="1">
      <c r="A27" s="490"/>
      <c r="B27" s="498" t="s">
        <v>4493</v>
      </c>
      <c r="C27" s="533"/>
      <c r="D27" s="492"/>
      <c r="E27" s="492"/>
      <c r="F27" s="492"/>
      <c r="G27" s="492"/>
      <c r="H27" s="492"/>
      <c r="I27" s="492"/>
      <c r="J27" s="492"/>
      <c r="K27" s="492"/>
      <c r="L27" s="492"/>
      <c r="M27" s="492"/>
      <c r="N27" s="492"/>
      <c r="O27" s="492"/>
    </row>
    <row r="28" spans="1:15" s="496" customFormat="1" ht="24" customHeight="1">
      <c r="A28" s="454">
        <v>44140010</v>
      </c>
      <c r="B28" s="454" t="s">
        <v>4494</v>
      </c>
      <c r="C28" s="488" t="s">
        <v>617</v>
      </c>
      <c r="D28" s="489">
        <v>1</v>
      </c>
      <c r="E28" s="427"/>
      <c r="F28" s="564"/>
      <c r="G28" s="565"/>
      <c r="H28" s="566"/>
      <c r="I28" s="567"/>
      <c r="J28" s="568">
        <f aca="true" t="shared" si="2" ref="J27:J90">D28*F28</f>
        <v>0</v>
      </c>
      <c r="K28" s="568">
        <f aca="true" t="shared" si="3" ref="K27:K90">D28*G28</f>
        <v>0</v>
      </c>
      <c r="L28" s="558"/>
      <c r="M28" s="428"/>
      <c r="N28" s="429"/>
      <c r="O28" s="430"/>
    </row>
    <row r="29" spans="1:15" s="496" customFormat="1" ht="50.25" customHeight="1">
      <c r="A29" s="454">
        <v>44140011</v>
      </c>
      <c r="B29" s="454" t="s">
        <v>4495</v>
      </c>
      <c r="C29" s="488" t="s">
        <v>617</v>
      </c>
      <c r="D29" s="489">
        <v>1</v>
      </c>
      <c r="E29" s="427"/>
      <c r="F29" s="564"/>
      <c r="G29" s="565"/>
      <c r="H29" s="566"/>
      <c r="I29" s="567"/>
      <c r="J29" s="568">
        <f t="shared" si="2"/>
        <v>0</v>
      </c>
      <c r="K29" s="568">
        <f t="shared" si="3"/>
        <v>0</v>
      </c>
      <c r="L29" s="558"/>
      <c r="M29" s="428"/>
      <c r="N29" s="429"/>
      <c r="O29" s="430"/>
    </row>
    <row r="30" spans="1:15" s="496" customFormat="1" ht="24" customHeight="1">
      <c r="A30" s="454">
        <v>44140012</v>
      </c>
      <c r="B30" s="519" t="s">
        <v>4496</v>
      </c>
      <c r="C30" s="488" t="s">
        <v>665</v>
      </c>
      <c r="D30" s="489">
        <v>1</v>
      </c>
      <c r="E30" s="427"/>
      <c r="F30" s="564"/>
      <c r="G30" s="565"/>
      <c r="H30" s="566"/>
      <c r="I30" s="567"/>
      <c r="J30" s="568">
        <f t="shared" si="2"/>
        <v>0</v>
      </c>
      <c r="K30" s="568">
        <f t="shared" si="3"/>
        <v>0</v>
      </c>
      <c r="L30" s="558"/>
      <c r="M30" s="428"/>
      <c r="N30" s="429"/>
      <c r="O30" s="430"/>
    </row>
    <row r="31" spans="1:15" s="496" customFormat="1" ht="24" customHeight="1">
      <c r="A31" s="454">
        <v>44140013</v>
      </c>
      <c r="B31" s="520" t="s">
        <v>4497</v>
      </c>
      <c r="C31" s="488" t="s">
        <v>617</v>
      </c>
      <c r="D31" s="489">
        <v>1</v>
      </c>
      <c r="E31" s="427"/>
      <c r="F31" s="564"/>
      <c r="G31" s="565"/>
      <c r="H31" s="566"/>
      <c r="I31" s="567"/>
      <c r="J31" s="568">
        <f t="shared" si="2"/>
        <v>0</v>
      </c>
      <c r="K31" s="568">
        <f t="shared" si="3"/>
        <v>0</v>
      </c>
      <c r="L31" s="558"/>
      <c r="M31" s="428"/>
      <c r="N31" s="429"/>
      <c r="O31" s="430"/>
    </row>
    <row r="32" spans="1:15" s="496" customFormat="1" ht="24" customHeight="1">
      <c r="A32" s="454">
        <v>44140014</v>
      </c>
      <c r="B32" s="521" t="s">
        <v>4498</v>
      </c>
      <c r="C32" s="488" t="s">
        <v>617</v>
      </c>
      <c r="D32" s="489">
        <v>1</v>
      </c>
      <c r="E32" s="427"/>
      <c r="F32" s="564"/>
      <c r="G32" s="565"/>
      <c r="H32" s="566"/>
      <c r="I32" s="567"/>
      <c r="J32" s="568">
        <f t="shared" si="2"/>
        <v>0</v>
      </c>
      <c r="K32" s="568">
        <f t="shared" si="3"/>
        <v>0</v>
      </c>
      <c r="L32" s="558"/>
      <c r="M32" s="428"/>
      <c r="N32" s="429"/>
      <c r="O32" s="430"/>
    </row>
    <row r="33" spans="1:15" s="496" customFormat="1" ht="24" customHeight="1">
      <c r="A33" s="454">
        <v>44140015</v>
      </c>
      <c r="B33" s="406" t="s">
        <v>4484</v>
      </c>
      <c r="C33" s="488" t="s">
        <v>617</v>
      </c>
      <c r="D33" s="538">
        <v>1</v>
      </c>
      <c r="E33" s="427"/>
      <c r="F33" s="564"/>
      <c r="G33" s="565"/>
      <c r="H33" s="566"/>
      <c r="I33" s="567"/>
      <c r="J33" s="568">
        <f t="shared" si="2"/>
        <v>0</v>
      </c>
      <c r="K33" s="568">
        <f t="shared" si="3"/>
        <v>0</v>
      </c>
      <c r="L33" s="558"/>
      <c r="M33" s="428"/>
      <c r="N33" s="429"/>
      <c r="O33" s="430"/>
    </row>
    <row r="34" spans="1:15" s="496" customFormat="1" ht="33" customHeight="1">
      <c r="A34" s="454">
        <v>44140016</v>
      </c>
      <c r="B34" s="522" t="s">
        <v>4499</v>
      </c>
      <c r="C34" s="488" t="s">
        <v>617</v>
      </c>
      <c r="D34" s="489">
        <v>1</v>
      </c>
      <c r="E34" s="427"/>
      <c r="F34" s="564"/>
      <c r="G34" s="565"/>
      <c r="H34" s="566"/>
      <c r="I34" s="567"/>
      <c r="J34" s="568">
        <f t="shared" si="2"/>
        <v>0</v>
      </c>
      <c r="K34" s="568">
        <f t="shared" si="3"/>
        <v>0</v>
      </c>
      <c r="L34" s="558"/>
      <c r="M34" s="428"/>
      <c r="N34" s="429"/>
      <c r="O34" s="430"/>
    </row>
    <row r="35" spans="1:15" s="4" customFormat="1" ht="17.25" customHeight="1">
      <c r="A35" s="490"/>
      <c r="B35" s="498" t="s">
        <v>4500</v>
      </c>
      <c r="C35" s="533"/>
      <c r="D35" s="492"/>
      <c r="E35" s="492"/>
      <c r="F35" s="492"/>
      <c r="G35" s="492"/>
      <c r="H35" s="492"/>
      <c r="I35" s="492"/>
      <c r="J35" s="492"/>
      <c r="K35" s="492"/>
      <c r="L35" s="492"/>
      <c r="M35" s="492"/>
      <c r="N35" s="492"/>
      <c r="O35" s="492"/>
    </row>
    <row r="36" spans="1:15" s="496" customFormat="1" ht="24" customHeight="1">
      <c r="A36" s="454">
        <v>44140017</v>
      </c>
      <c r="B36" s="521" t="s">
        <v>4501</v>
      </c>
      <c r="C36" s="488" t="s">
        <v>665</v>
      </c>
      <c r="D36" s="489">
        <v>1</v>
      </c>
      <c r="E36" s="427"/>
      <c r="F36" s="564"/>
      <c r="G36" s="565"/>
      <c r="H36" s="566"/>
      <c r="I36" s="567"/>
      <c r="J36" s="568">
        <f t="shared" si="2"/>
        <v>0</v>
      </c>
      <c r="K36" s="568">
        <f t="shared" si="3"/>
        <v>0</v>
      </c>
      <c r="L36" s="558"/>
      <c r="M36" s="428"/>
      <c r="N36" s="429"/>
      <c r="O36" s="430"/>
    </row>
    <row r="37" spans="1:15" s="496" customFormat="1" ht="51.75" customHeight="1">
      <c r="A37" s="454">
        <v>44140018</v>
      </c>
      <c r="B37" s="406" t="s">
        <v>4502</v>
      </c>
      <c r="C37" s="488" t="s">
        <v>665</v>
      </c>
      <c r="D37" s="489">
        <v>1</v>
      </c>
      <c r="E37" s="427"/>
      <c r="F37" s="564"/>
      <c r="G37" s="565"/>
      <c r="H37" s="566"/>
      <c r="I37" s="567"/>
      <c r="J37" s="568">
        <f t="shared" si="2"/>
        <v>0</v>
      </c>
      <c r="K37" s="568">
        <f t="shared" si="3"/>
        <v>0</v>
      </c>
      <c r="L37" s="558"/>
      <c r="M37" s="428"/>
      <c r="N37" s="429"/>
      <c r="O37" s="430"/>
    </row>
    <row r="38" spans="1:15" s="285" customFormat="1" ht="32.25" customHeight="1">
      <c r="A38" s="454">
        <v>44140019</v>
      </c>
      <c r="B38" s="522" t="s">
        <v>4503</v>
      </c>
      <c r="C38" s="488" t="s">
        <v>617</v>
      </c>
      <c r="D38" s="538">
        <v>1</v>
      </c>
      <c r="E38" s="427"/>
      <c r="F38" s="564"/>
      <c r="G38" s="565"/>
      <c r="H38" s="566"/>
      <c r="I38" s="567"/>
      <c r="J38" s="568">
        <f t="shared" si="2"/>
        <v>0</v>
      </c>
      <c r="K38" s="568">
        <f t="shared" si="3"/>
        <v>0</v>
      </c>
      <c r="L38" s="558"/>
      <c r="M38" s="428"/>
      <c r="N38" s="429"/>
      <c r="O38" s="430"/>
    </row>
    <row r="39" spans="1:15" s="285" customFormat="1" ht="32.25" customHeight="1">
      <c r="A39" s="454">
        <v>44140020</v>
      </c>
      <c r="B39" s="522" t="s">
        <v>4504</v>
      </c>
      <c r="C39" s="488" t="s">
        <v>4477</v>
      </c>
      <c r="D39" s="538">
        <v>1</v>
      </c>
      <c r="E39" s="427"/>
      <c r="F39" s="564"/>
      <c r="G39" s="565"/>
      <c r="H39" s="566"/>
      <c r="I39" s="567"/>
      <c r="J39" s="568">
        <f t="shared" si="2"/>
        <v>0</v>
      </c>
      <c r="K39" s="568">
        <f t="shared" si="3"/>
        <v>0</v>
      </c>
      <c r="L39" s="558"/>
      <c r="M39" s="428"/>
      <c r="N39" s="429"/>
      <c r="O39" s="430"/>
    </row>
    <row r="40" spans="1:15" s="285" customFormat="1" ht="46.5" customHeight="1">
      <c r="A40" s="454">
        <v>44140021</v>
      </c>
      <c r="B40" s="523" t="s">
        <v>4505</v>
      </c>
      <c r="C40" s="488" t="s">
        <v>4477</v>
      </c>
      <c r="D40" s="538">
        <v>1</v>
      </c>
      <c r="E40" s="427"/>
      <c r="F40" s="564"/>
      <c r="G40" s="565"/>
      <c r="H40" s="566"/>
      <c r="I40" s="567"/>
      <c r="J40" s="568">
        <f t="shared" si="2"/>
        <v>0</v>
      </c>
      <c r="K40" s="568">
        <f t="shared" si="3"/>
        <v>0</v>
      </c>
      <c r="L40" s="558"/>
      <c r="M40" s="428"/>
      <c r="N40" s="429"/>
      <c r="O40" s="430"/>
    </row>
    <row r="41" spans="1:15" s="285" customFormat="1" ht="57.75" customHeight="1">
      <c r="A41" s="454">
        <v>44140022</v>
      </c>
      <c r="B41" s="522" t="s">
        <v>4506</v>
      </c>
      <c r="C41" s="488" t="s">
        <v>617</v>
      </c>
      <c r="D41" s="538">
        <v>1</v>
      </c>
      <c r="E41" s="427"/>
      <c r="F41" s="564"/>
      <c r="G41" s="565"/>
      <c r="H41" s="566"/>
      <c r="I41" s="567"/>
      <c r="J41" s="568">
        <f t="shared" si="2"/>
        <v>0</v>
      </c>
      <c r="K41" s="568">
        <f t="shared" si="3"/>
        <v>0</v>
      </c>
      <c r="L41" s="558"/>
      <c r="M41" s="428"/>
      <c r="N41" s="429"/>
      <c r="O41" s="430"/>
    </row>
    <row r="42" spans="1:15" s="285" customFormat="1" ht="57" customHeight="1">
      <c r="A42" s="454">
        <v>44140023</v>
      </c>
      <c r="B42" s="522" t="s">
        <v>4507</v>
      </c>
      <c r="C42" s="488" t="s">
        <v>4477</v>
      </c>
      <c r="D42" s="538">
        <v>1</v>
      </c>
      <c r="E42" s="427"/>
      <c r="F42" s="564"/>
      <c r="G42" s="565"/>
      <c r="H42" s="566"/>
      <c r="I42" s="567"/>
      <c r="J42" s="568">
        <f t="shared" si="2"/>
        <v>0</v>
      </c>
      <c r="K42" s="568">
        <f t="shared" si="3"/>
        <v>0</v>
      </c>
      <c r="L42" s="558"/>
      <c r="M42" s="428"/>
      <c r="N42" s="429"/>
      <c r="O42" s="430"/>
    </row>
    <row r="43" spans="1:15" s="285" customFormat="1" ht="68.25" customHeight="1">
      <c r="A43" s="452">
        <v>44140024</v>
      </c>
      <c r="B43" s="522" t="s">
        <v>4508</v>
      </c>
      <c r="C43" s="488" t="s">
        <v>4477</v>
      </c>
      <c r="D43" s="538">
        <v>1</v>
      </c>
      <c r="E43" s="427"/>
      <c r="F43" s="564"/>
      <c r="G43" s="565"/>
      <c r="H43" s="566"/>
      <c r="I43" s="567"/>
      <c r="J43" s="568">
        <f t="shared" si="2"/>
        <v>0</v>
      </c>
      <c r="K43" s="568">
        <f t="shared" si="3"/>
        <v>0</v>
      </c>
      <c r="L43" s="558"/>
      <c r="M43" s="428"/>
      <c r="N43" s="429"/>
      <c r="O43" s="430"/>
    </row>
    <row r="44" spans="1:15" s="285" customFormat="1" ht="27.75" customHeight="1">
      <c r="A44" s="452">
        <v>44140025</v>
      </c>
      <c r="B44" s="522" t="s">
        <v>4509</v>
      </c>
      <c r="C44" s="488" t="s">
        <v>665</v>
      </c>
      <c r="D44" s="538">
        <v>1</v>
      </c>
      <c r="E44" s="427"/>
      <c r="F44" s="564"/>
      <c r="G44" s="565"/>
      <c r="H44" s="566"/>
      <c r="I44" s="567"/>
      <c r="J44" s="568">
        <f t="shared" si="2"/>
        <v>0</v>
      </c>
      <c r="K44" s="568">
        <f t="shared" si="3"/>
        <v>0</v>
      </c>
      <c r="L44" s="558"/>
      <c r="M44" s="428"/>
      <c r="N44" s="429"/>
      <c r="O44" s="430"/>
    </row>
    <row r="45" spans="1:15" s="285" customFormat="1" ht="44.25" customHeight="1">
      <c r="A45" s="452">
        <v>44140026</v>
      </c>
      <c r="B45" s="522" t="s">
        <v>4510</v>
      </c>
      <c r="C45" s="488" t="s">
        <v>665</v>
      </c>
      <c r="D45" s="538">
        <v>1</v>
      </c>
      <c r="E45" s="427"/>
      <c r="F45" s="564"/>
      <c r="G45" s="565"/>
      <c r="H45" s="566"/>
      <c r="I45" s="567"/>
      <c r="J45" s="568">
        <f t="shared" si="2"/>
        <v>0</v>
      </c>
      <c r="K45" s="568">
        <f t="shared" si="3"/>
        <v>0</v>
      </c>
      <c r="L45" s="558"/>
      <c r="M45" s="428"/>
      <c r="N45" s="429"/>
      <c r="O45" s="430"/>
    </row>
    <row r="46" spans="1:15" s="285" customFormat="1" ht="51" customHeight="1">
      <c r="A46" s="452">
        <v>44140027</v>
      </c>
      <c r="B46" s="522" t="s">
        <v>4511</v>
      </c>
      <c r="C46" s="488" t="s">
        <v>665</v>
      </c>
      <c r="D46" s="538">
        <v>1</v>
      </c>
      <c r="E46" s="427"/>
      <c r="F46" s="564"/>
      <c r="G46" s="565"/>
      <c r="H46" s="566"/>
      <c r="I46" s="567"/>
      <c r="J46" s="568">
        <f t="shared" si="2"/>
        <v>0</v>
      </c>
      <c r="K46" s="568">
        <f t="shared" si="3"/>
        <v>0</v>
      </c>
      <c r="L46" s="558"/>
      <c r="M46" s="428"/>
      <c r="N46" s="429"/>
      <c r="O46" s="430"/>
    </row>
    <row r="47" spans="1:15" s="4" customFormat="1" ht="17.25" customHeight="1">
      <c r="A47" s="490"/>
      <c r="B47" s="498" t="s">
        <v>4512</v>
      </c>
      <c r="C47" s="533"/>
      <c r="D47" s="492"/>
      <c r="E47" s="492"/>
      <c r="F47" s="492"/>
      <c r="G47" s="492"/>
      <c r="H47" s="492"/>
      <c r="I47" s="492"/>
      <c r="J47" s="492"/>
      <c r="K47" s="492"/>
      <c r="L47" s="492"/>
      <c r="M47" s="492"/>
      <c r="N47" s="492"/>
      <c r="O47" s="492"/>
    </row>
    <row r="48" spans="1:15" s="496" customFormat="1" ht="39.75" customHeight="1">
      <c r="A48" s="454">
        <v>44140028</v>
      </c>
      <c r="B48" s="454" t="s">
        <v>4513</v>
      </c>
      <c r="C48" s="488" t="s">
        <v>665</v>
      </c>
      <c r="D48" s="489">
        <v>1</v>
      </c>
      <c r="E48" s="427"/>
      <c r="F48" s="564"/>
      <c r="G48" s="565"/>
      <c r="H48" s="566"/>
      <c r="I48" s="567"/>
      <c r="J48" s="568">
        <f t="shared" si="2"/>
        <v>0</v>
      </c>
      <c r="K48" s="568">
        <f t="shared" si="3"/>
        <v>0</v>
      </c>
      <c r="L48" s="558"/>
      <c r="M48" s="428"/>
      <c r="N48" s="429"/>
      <c r="O48" s="430"/>
    </row>
    <row r="49" spans="1:15" s="496" customFormat="1" ht="39.75" customHeight="1">
      <c r="A49" s="454">
        <v>44140029</v>
      </c>
      <c r="B49" s="454" t="s">
        <v>4514</v>
      </c>
      <c r="C49" s="488" t="s">
        <v>665</v>
      </c>
      <c r="D49" s="489">
        <v>1</v>
      </c>
      <c r="E49" s="427"/>
      <c r="F49" s="564"/>
      <c r="G49" s="565"/>
      <c r="H49" s="566"/>
      <c r="I49" s="567"/>
      <c r="J49" s="568">
        <f t="shared" si="2"/>
        <v>0</v>
      </c>
      <c r="K49" s="568">
        <f t="shared" si="3"/>
        <v>0</v>
      </c>
      <c r="L49" s="558"/>
      <c r="M49" s="428"/>
      <c r="N49" s="429"/>
      <c r="O49" s="430"/>
    </row>
    <row r="50" spans="1:15" s="496" customFormat="1" ht="30" customHeight="1">
      <c r="A50" s="454">
        <v>44140030</v>
      </c>
      <c r="B50" s="454" t="s">
        <v>4515</v>
      </c>
      <c r="C50" s="488" t="s">
        <v>665</v>
      </c>
      <c r="D50" s="489">
        <v>1</v>
      </c>
      <c r="E50" s="427"/>
      <c r="F50" s="564"/>
      <c r="G50" s="565"/>
      <c r="H50" s="566"/>
      <c r="I50" s="567"/>
      <c r="J50" s="568">
        <f t="shared" si="2"/>
        <v>0</v>
      </c>
      <c r="K50" s="568">
        <f t="shared" si="3"/>
        <v>0</v>
      </c>
      <c r="L50" s="558"/>
      <c r="M50" s="428"/>
      <c r="N50" s="429"/>
      <c r="O50" s="430"/>
    </row>
    <row r="51" spans="1:15" s="496" customFormat="1" ht="30" customHeight="1">
      <c r="A51" s="454">
        <v>44140031</v>
      </c>
      <c r="B51" s="454" t="s">
        <v>4516</v>
      </c>
      <c r="C51" s="488" t="s">
        <v>617</v>
      </c>
      <c r="D51" s="489">
        <v>1</v>
      </c>
      <c r="E51" s="427"/>
      <c r="F51" s="564"/>
      <c r="G51" s="565"/>
      <c r="H51" s="566"/>
      <c r="I51" s="567"/>
      <c r="J51" s="568">
        <f t="shared" si="2"/>
        <v>0</v>
      </c>
      <c r="K51" s="568">
        <f t="shared" si="3"/>
        <v>0</v>
      </c>
      <c r="L51" s="558"/>
      <c r="M51" s="428"/>
      <c r="N51" s="429"/>
      <c r="O51" s="430"/>
    </row>
    <row r="52" spans="1:15" s="496" customFormat="1" ht="30" customHeight="1">
      <c r="A52" s="454">
        <v>44140032</v>
      </c>
      <c r="B52" s="454" t="s">
        <v>4517</v>
      </c>
      <c r="C52" s="488" t="s">
        <v>665</v>
      </c>
      <c r="D52" s="489">
        <v>1</v>
      </c>
      <c r="E52" s="427"/>
      <c r="F52" s="564"/>
      <c r="G52" s="565"/>
      <c r="H52" s="566"/>
      <c r="I52" s="567"/>
      <c r="J52" s="568">
        <f t="shared" si="2"/>
        <v>0</v>
      </c>
      <c r="K52" s="568">
        <f t="shared" si="3"/>
        <v>0</v>
      </c>
      <c r="L52" s="558"/>
      <c r="M52" s="428"/>
      <c r="N52" s="429"/>
      <c r="O52" s="430"/>
    </row>
    <row r="53" spans="1:15" s="4" customFormat="1" ht="17.25" customHeight="1">
      <c r="A53" s="490"/>
      <c r="B53" s="498" t="s">
        <v>4518</v>
      </c>
      <c r="C53" s="533"/>
      <c r="D53" s="492"/>
      <c r="E53" s="427"/>
      <c r="F53" s="564"/>
      <c r="G53" s="565"/>
      <c r="H53" s="566"/>
      <c r="I53" s="567"/>
      <c r="J53" s="568">
        <f t="shared" si="2"/>
        <v>0</v>
      </c>
      <c r="K53" s="568">
        <f t="shared" si="3"/>
        <v>0</v>
      </c>
      <c r="L53" s="558"/>
      <c r="M53" s="428"/>
      <c r="N53" s="429"/>
      <c r="O53" s="430"/>
    </row>
    <row r="54" spans="1:15" s="496" customFormat="1" ht="30" customHeight="1">
      <c r="A54" s="454">
        <v>44140033</v>
      </c>
      <c r="B54" s="454" t="s">
        <v>4519</v>
      </c>
      <c r="C54" s="488" t="s">
        <v>665</v>
      </c>
      <c r="D54" s="489">
        <v>1</v>
      </c>
      <c r="E54" s="427"/>
      <c r="F54" s="564"/>
      <c r="G54" s="565"/>
      <c r="H54" s="566"/>
      <c r="I54" s="567"/>
      <c r="J54" s="568">
        <f t="shared" si="2"/>
        <v>0</v>
      </c>
      <c r="K54" s="568">
        <f t="shared" si="3"/>
        <v>0</v>
      </c>
      <c r="L54" s="558"/>
      <c r="M54" s="428"/>
      <c r="N54" s="429"/>
      <c r="O54" s="430"/>
    </row>
    <row r="55" spans="1:15" s="496" customFormat="1" ht="30" customHeight="1">
      <c r="A55" s="454">
        <v>44140034</v>
      </c>
      <c r="B55" s="454" t="s">
        <v>4520</v>
      </c>
      <c r="C55" s="488" t="s">
        <v>665</v>
      </c>
      <c r="D55" s="489">
        <v>1</v>
      </c>
      <c r="E55" s="427"/>
      <c r="F55" s="564"/>
      <c r="G55" s="565"/>
      <c r="H55" s="566"/>
      <c r="I55" s="567"/>
      <c r="J55" s="568">
        <f t="shared" si="2"/>
        <v>0</v>
      </c>
      <c r="K55" s="568">
        <f t="shared" si="3"/>
        <v>0</v>
      </c>
      <c r="L55" s="558"/>
      <c r="M55" s="428"/>
      <c r="N55" s="429"/>
      <c r="O55" s="430"/>
    </row>
    <row r="56" spans="1:15" s="496" customFormat="1" ht="36" customHeight="1">
      <c r="A56" s="454">
        <v>44140035</v>
      </c>
      <c r="B56" s="454" t="s">
        <v>4521</v>
      </c>
      <c r="C56" s="488" t="s">
        <v>665</v>
      </c>
      <c r="D56" s="489">
        <v>1</v>
      </c>
      <c r="E56" s="427"/>
      <c r="F56" s="564"/>
      <c r="G56" s="565"/>
      <c r="H56" s="566"/>
      <c r="I56" s="567"/>
      <c r="J56" s="568">
        <f t="shared" si="2"/>
        <v>0</v>
      </c>
      <c r="K56" s="568">
        <f t="shared" si="3"/>
        <v>0</v>
      </c>
      <c r="L56" s="558"/>
      <c r="M56" s="428"/>
      <c r="N56" s="429"/>
      <c r="O56" s="430"/>
    </row>
    <row r="57" spans="1:15" s="496" customFormat="1" ht="30" customHeight="1">
      <c r="A57" s="454">
        <v>44140036</v>
      </c>
      <c r="B57" s="454" t="s">
        <v>4522</v>
      </c>
      <c r="C57" s="488" t="s">
        <v>665</v>
      </c>
      <c r="D57" s="489">
        <v>1</v>
      </c>
      <c r="E57" s="427"/>
      <c r="F57" s="564"/>
      <c r="G57" s="565"/>
      <c r="H57" s="566"/>
      <c r="I57" s="567"/>
      <c r="J57" s="568">
        <f t="shared" si="2"/>
        <v>0</v>
      </c>
      <c r="K57" s="568">
        <f t="shared" si="3"/>
        <v>0</v>
      </c>
      <c r="L57" s="558"/>
      <c r="M57" s="428"/>
      <c r="N57" s="429"/>
      <c r="O57" s="430"/>
    </row>
    <row r="58" spans="1:15" s="496" customFormat="1" ht="44.25" customHeight="1">
      <c r="A58" s="454">
        <v>44140037</v>
      </c>
      <c r="B58" s="454" t="s">
        <v>4523</v>
      </c>
      <c r="C58" s="488" t="s">
        <v>665</v>
      </c>
      <c r="D58" s="489">
        <v>1</v>
      </c>
      <c r="E58" s="427"/>
      <c r="F58" s="564"/>
      <c r="G58" s="565"/>
      <c r="H58" s="566"/>
      <c r="I58" s="567"/>
      <c r="J58" s="568">
        <f t="shared" si="2"/>
        <v>0</v>
      </c>
      <c r="K58" s="568">
        <f t="shared" si="3"/>
        <v>0</v>
      </c>
      <c r="L58" s="558"/>
      <c r="M58" s="428"/>
      <c r="N58" s="429"/>
      <c r="O58" s="430"/>
    </row>
    <row r="59" spans="1:15" s="4" customFormat="1" ht="17.25" customHeight="1">
      <c r="A59" s="490"/>
      <c r="B59" s="498" t="s">
        <v>4524</v>
      </c>
      <c r="C59" s="533"/>
      <c r="D59" s="492"/>
      <c r="E59" s="492"/>
      <c r="F59" s="492"/>
      <c r="G59" s="492"/>
      <c r="H59" s="492"/>
      <c r="I59" s="492"/>
      <c r="J59" s="492"/>
      <c r="K59" s="492"/>
      <c r="L59" s="492"/>
      <c r="M59" s="492"/>
      <c r="N59" s="492"/>
      <c r="O59" s="492"/>
    </row>
    <row r="60" spans="1:15" s="496" customFormat="1" ht="24.75" customHeight="1">
      <c r="A60" s="454">
        <v>44140038</v>
      </c>
      <c r="B60" s="454" t="s">
        <v>4525</v>
      </c>
      <c r="C60" s="488" t="s">
        <v>617</v>
      </c>
      <c r="D60" s="489">
        <v>1</v>
      </c>
      <c r="E60" s="427"/>
      <c r="F60" s="564"/>
      <c r="G60" s="565"/>
      <c r="H60" s="566"/>
      <c r="I60" s="567"/>
      <c r="J60" s="568">
        <f t="shared" si="2"/>
        <v>0</v>
      </c>
      <c r="K60" s="568">
        <f t="shared" si="3"/>
        <v>0</v>
      </c>
      <c r="L60" s="558"/>
      <c r="M60" s="428"/>
      <c r="N60" s="429"/>
      <c r="O60" s="430"/>
    </row>
    <row r="61" spans="1:15" s="496" customFormat="1" ht="25.5" customHeight="1">
      <c r="A61" s="454">
        <v>44140039</v>
      </c>
      <c r="B61" s="454" t="s">
        <v>4526</v>
      </c>
      <c r="C61" s="488" t="s">
        <v>665</v>
      </c>
      <c r="D61" s="489">
        <v>1</v>
      </c>
      <c r="E61" s="427"/>
      <c r="F61" s="564"/>
      <c r="G61" s="565"/>
      <c r="H61" s="566"/>
      <c r="I61" s="567"/>
      <c r="J61" s="568">
        <f t="shared" si="2"/>
        <v>0</v>
      </c>
      <c r="K61" s="568">
        <f t="shared" si="3"/>
        <v>0</v>
      </c>
      <c r="L61" s="558"/>
      <c r="M61" s="428"/>
      <c r="N61" s="429"/>
      <c r="O61" s="430"/>
    </row>
    <row r="62" spans="1:15" s="496" customFormat="1" ht="27.75" customHeight="1">
      <c r="A62" s="454">
        <v>44140040</v>
      </c>
      <c r="B62" s="454" t="s">
        <v>4527</v>
      </c>
      <c r="C62" s="488" t="s">
        <v>665</v>
      </c>
      <c r="D62" s="489">
        <v>1</v>
      </c>
      <c r="E62" s="427"/>
      <c r="F62" s="564"/>
      <c r="G62" s="565"/>
      <c r="H62" s="566"/>
      <c r="I62" s="567"/>
      <c r="J62" s="568">
        <f t="shared" si="2"/>
        <v>0</v>
      </c>
      <c r="K62" s="568">
        <f t="shared" si="3"/>
        <v>0</v>
      </c>
      <c r="L62" s="558"/>
      <c r="M62" s="428"/>
      <c r="N62" s="429"/>
      <c r="O62" s="430"/>
    </row>
    <row r="63" spans="1:15" s="4" customFormat="1" ht="17.25" customHeight="1">
      <c r="A63" s="499"/>
      <c r="B63" s="500" t="s">
        <v>4528</v>
      </c>
      <c r="C63" s="532"/>
      <c r="D63" s="537"/>
      <c r="E63" s="537"/>
      <c r="F63" s="537"/>
      <c r="G63" s="537"/>
      <c r="H63" s="537"/>
      <c r="I63" s="537"/>
      <c r="J63" s="537"/>
      <c r="K63" s="537"/>
      <c r="L63" s="537"/>
      <c r="M63" s="537"/>
      <c r="N63" s="537"/>
      <c r="O63" s="537"/>
    </row>
    <row r="64" spans="1:15" s="4" customFormat="1" ht="17.25" customHeight="1">
      <c r="A64" s="503"/>
      <c r="B64" s="498" t="s">
        <v>4529</v>
      </c>
      <c r="C64" s="533"/>
      <c r="D64" s="492"/>
      <c r="E64" s="492"/>
      <c r="F64" s="492"/>
      <c r="G64" s="492"/>
      <c r="H64" s="492"/>
      <c r="I64" s="492"/>
      <c r="J64" s="492"/>
      <c r="K64" s="492"/>
      <c r="L64" s="492"/>
      <c r="M64" s="492"/>
      <c r="N64" s="492"/>
      <c r="O64" s="492"/>
    </row>
    <row r="65" spans="1:15" s="285" customFormat="1" ht="51" customHeight="1">
      <c r="A65" s="452">
        <v>44140041</v>
      </c>
      <c r="B65" s="406" t="s">
        <v>4530</v>
      </c>
      <c r="C65" s="489" t="s">
        <v>665</v>
      </c>
      <c r="D65" s="538">
        <v>1</v>
      </c>
      <c r="E65" s="427"/>
      <c r="F65" s="564"/>
      <c r="G65" s="565"/>
      <c r="H65" s="566"/>
      <c r="I65" s="567"/>
      <c r="J65" s="568">
        <f t="shared" si="2"/>
        <v>0</v>
      </c>
      <c r="K65" s="568">
        <f t="shared" si="3"/>
        <v>0</v>
      </c>
      <c r="L65" s="558"/>
      <c r="M65" s="428"/>
      <c r="N65" s="429"/>
      <c r="O65" s="430"/>
    </row>
    <row r="66" spans="1:15" s="285" customFormat="1" ht="40.5" customHeight="1">
      <c r="A66" s="452">
        <v>44140042</v>
      </c>
      <c r="B66" s="406" t="s">
        <v>4531</v>
      </c>
      <c r="C66" s="489" t="s">
        <v>665</v>
      </c>
      <c r="D66" s="538">
        <v>1</v>
      </c>
      <c r="E66" s="427"/>
      <c r="F66" s="564"/>
      <c r="G66" s="565"/>
      <c r="H66" s="566"/>
      <c r="I66" s="567"/>
      <c r="J66" s="568">
        <f t="shared" si="2"/>
        <v>0</v>
      </c>
      <c r="K66" s="568">
        <f t="shared" si="3"/>
        <v>0</v>
      </c>
      <c r="L66" s="558"/>
      <c r="M66" s="428"/>
      <c r="N66" s="429"/>
      <c r="O66" s="430"/>
    </row>
    <row r="67" spans="1:15" s="285" customFormat="1" ht="28.5" customHeight="1">
      <c r="A67" s="452">
        <v>44140043</v>
      </c>
      <c r="B67" s="406" t="s">
        <v>4532</v>
      </c>
      <c r="C67" s="489" t="s">
        <v>617</v>
      </c>
      <c r="D67" s="538">
        <v>1</v>
      </c>
      <c r="E67" s="427"/>
      <c r="F67" s="564"/>
      <c r="G67" s="565"/>
      <c r="H67" s="566"/>
      <c r="I67" s="567"/>
      <c r="J67" s="568">
        <f t="shared" si="2"/>
        <v>0</v>
      </c>
      <c r="K67" s="568">
        <f t="shared" si="3"/>
        <v>0</v>
      </c>
      <c r="L67" s="558"/>
      <c r="M67" s="428"/>
      <c r="N67" s="429"/>
      <c r="O67" s="430"/>
    </row>
    <row r="68" spans="1:15" s="285" customFormat="1" ht="32.25" customHeight="1">
      <c r="A68" s="452">
        <v>44140044</v>
      </c>
      <c r="B68" s="406" t="s">
        <v>4533</v>
      </c>
      <c r="C68" s="489" t="s">
        <v>665</v>
      </c>
      <c r="D68" s="539">
        <v>1</v>
      </c>
      <c r="E68" s="427"/>
      <c r="F68" s="564"/>
      <c r="G68" s="565"/>
      <c r="H68" s="566"/>
      <c r="I68" s="567"/>
      <c r="J68" s="568">
        <f t="shared" si="2"/>
        <v>0</v>
      </c>
      <c r="K68" s="568">
        <f t="shared" si="3"/>
        <v>0</v>
      </c>
      <c r="L68" s="558"/>
      <c r="M68" s="428"/>
      <c r="N68" s="429"/>
      <c r="O68" s="430"/>
    </row>
    <row r="69" spans="1:15" s="285" customFormat="1" ht="41.25" customHeight="1">
      <c r="A69" s="452">
        <v>44140045</v>
      </c>
      <c r="B69" s="406" t="s">
        <v>4534</v>
      </c>
      <c r="C69" s="489" t="s">
        <v>665</v>
      </c>
      <c r="D69" s="539">
        <v>1</v>
      </c>
      <c r="E69" s="427"/>
      <c r="F69" s="564"/>
      <c r="G69" s="565"/>
      <c r="H69" s="566"/>
      <c r="I69" s="567"/>
      <c r="J69" s="568">
        <f t="shared" si="2"/>
        <v>0</v>
      </c>
      <c r="K69" s="568">
        <f t="shared" si="3"/>
        <v>0</v>
      </c>
      <c r="L69" s="558"/>
      <c r="M69" s="428"/>
      <c r="N69" s="429"/>
      <c r="O69" s="430"/>
    </row>
    <row r="70" spans="1:15" s="285" customFormat="1" ht="30.75" customHeight="1">
      <c r="A70" s="452">
        <v>44140046</v>
      </c>
      <c r="B70" s="406" t="s">
        <v>4535</v>
      </c>
      <c r="C70" s="489" t="s">
        <v>665</v>
      </c>
      <c r="D70" s="538">
        <v>1</v>
      </c>
      <c r="E70" s="427"/>
      <c r="F70" s="564"/>
      <c r="G70" s="565"/>
      <c r="H70" s="566"/>
      <c r="I70" s="567"/>
      <c r="J70" s="568">
        <f t="shared" si="2"/>
        <v>0</v>
      </c>
      <c r="K70" s="568">
        <f t="shared" si="3"/>
        <v>0</v>
      </c>
      <c r="L70" s="558"/>
      <c r="M70" s="428"/>
      <c r="N70" s="429"/>
      <c r="O70" s="430"/>
    </row>
    <row r="71" spans="1:15" s="4" customFormat="1" ht="17.25" customHeight="1">
      <c r="A71" s="490"/>
      <c r="B71" s="498" t="s">
        <v>4536</v>
      </c>
      <c r="C71" s="533"/>
      <c r="D71" s="492"/>
      <c r="E71" s="492"/>
      <c r="F71" s="492"/>
      <c r="G71" s="492"/>
      <c r="H71" s="492"/>
      <c r="I71" s="492"/>
      <c r="J71" s="492"/>
      <c r="K71" s="492"/>
      <c r="L71" s="492"/>
      <c r="M71" s="492"/>
      <c r="N71" s="492"/>
      <c r="O71" s="492"/>
    </row>
    <row r="72" spans="1:15" s="285" customFormat="1" ht="27.75" customHeight="1">
      <c r="A72" s="452">
        <v>44140047</v>
      </c>
      <c r="B72" s="406" t="s">
        <v>4537</v>
      </c>
      <c r="C72" s="489" t="s">
        <v>665</v>
      </c>
      <c r="D72" s="538">
        <v>1</v>
      </c>
      <c r="E72" s="427"/>
      <c r="F72" s="564"/>
      <c r="G72" s="565"/>
      <c r="H72" s="566"/>
      <c r="I72" s="567"/>
      <c r="J72" s="568">
        <f t="shared" si="2"/>
        <v>0</v>
      </c>
      <c r="K72" s="568">
        <f t="shared" si="3"/>
        <v>0</v>
      </c>
      <c r="L72" s="558"/>
      <c r="M72" s="428"/>
      <c r="N72" s="429"/>
      <c r="O72" s="430"/>
    </row>
    <row r="73" spans="1:15" s="285" customFormat="1" ht="27.75" customHeight="1">
      <c r="A73" s="452">
        <v>44140048</v>
      </c>
      <c r="B73" s="406" t="s">
        <v>4538</v>
      </c>
      <c r="C73" s="489" t="s">
        <v>617</v>
      </c>
      <c r="D73" s="538">
        <v>1</v>
      </c>
      <c r="E73" s="427"/>
      <c r="F73" s="564"/>
      <c r="G73" s="565"/>
      <c r="H73" s="566"/>
      <c r="I73" s="567"/>
      <c r="J73" s="568">
        <f t="shared" si="2"/>
        <v>0</v>
      </c>
      <c r="K73" s="568">
        <f t="shared" si="3"/>
        <v>0</v>
      </c>
      <c r="L73" s="558"/>
      <c r="M73" s="428"/>
      <c r="N73" s="429"/>
      <c r="O73" s="430"/>
    </row>
    <row r="74" spans="1:15" s="285" customFormat="1" ht="27.75" customHeight="1">
      <c r="A74" s="452">
        <v>44140049</v>
      </c>
      <c r="B74" s="406" t="s">
        <v>4539</v>
      </c>
      <c r="C74" s="489" t="s">
        <v>617</v>
      </c>
      <c r="D74" s="538">
        <v>1</v>
      </c>
      <c r="E74" s="427"/>
      <c r="F74" s="564"/>
      <c r="G74" s="565"/>
      <c r="H74" s="566"/>
      <c r="I74" s="567"/>
      <c r="J74" s="568">
        <f t="shared" si="2"/>
        <v>0</v>
      </c>
      <c r="K74" s="568">
        <f t="shared" si="3"/>
        <v>0</v>
      </c>
      <c r="L74" s="558"/>
      <c r="M74" s="428"/>
      <c r="N74" s="429"/>
      <c r="O74" s="430"/>
    </row>
    <row r="75" spans="1:15" s="285" customFormat="1" ht="27.75" customHeight="1">
      <c r="A75" s="452">
        <v>44140050</v>
      </c>
      <c r="B75" s="406" t="s">
        <v>4540</v>
      </c>
      <c r="C75" s="489" t="s">
        <v>617</v>
      </c>
      <c r="D75" s="538">
        <v>1</v>
      </c>
      <c r="E75" s="427"/>
      <c r="F75" s="564"/>
      <c r="G75" s="565"/>
      <c r="H75" s="566"/>
      <c r="I75" s="567"/>
      <c r="J75" s="568">
        <f t="shared" si="2"/>
        <v>0</v>
      </c>
      <c r="K75" s="568">
        <f t="shared" si="3"/>
        <v>0</v>
      </c>
      <c r="L75" s="558"/>
      <c r="M75" s="428"/>
      <c r="N75" s="429"/>
      <c r="O75" s="430"/>
    </row>
    <row r="76" spans="1:15" s="285" customFormat="1" ht="27.75" customHeight="1">
      <c r="A76" s="452">
        <v>44140051</v>
      </c>
      <c r="B76" s="406" t="s">
        <v>4541</v>
      </c>
      <c r="C76" s="489" t="s">
        <v>665</v>
      </c>
      <c r="D76" s="538">
        <v>1</v>
      </c>
      <c r="E76" s="427"/>
      <c r="F76" s="564"/>
      <c r="G76" s="565"/>
      <c r="H76" s="566"/>
      <c r="I76" s="567"/>
      <c r="J76" s="568">
        <f t="shared" si="2"/>
        <v>0</v>
      </c>
      <c r="K76" s="568">
        <f t="shared" si="3"/>
        <v>0</v>
      </c>
      <c r="L76" s="558"/>
      <c r="M76" s="428"/>
      <c r="N76" s="429"/>
      <c r="O76" s="430"/>
    </row>
    <row r="77" spans="1:15" s="285" customFormat="1" ht="27.75" customHeight="1">
      <c r="A77" s="452">
        <v>44140052</v>
      </c>
      <c r="B77" s="406" t="s">
        <v>4542</v>
      </c>
      <c r="C77" s="489" t="s">
        <v>617</v>
      </c>
      <c r="D77" s="538">
        <v>1</v>
      </c>
      <c r="E77" s="427"/>
      <c r="F77" s="564"/>
      <c r="G77" s="565"/>
      <c r="H77" s="566"/>
      <c r="I77" s="567"/>
      <c r="J77" s="568">
        <f t="shared" si="2"/>
        <v>0</v>
      </c>
      <c r="K77" s="568">
        <f t="shared" si="3"/>
        <v>0</v>
      </c>
      <c r="L77" s="558"/>
      <c r="M77" s="428"/>
      <c r="N77" s="429"/>
      <c r="O77" s="430"/>
    </row>
    <row r="78" spans="1:15" s="285" customFormat="1" ht="40.5" customHeight="1">
      <c r="A78" s="452">
        <v>44140053</v>
      </c>
      <c r="B78" s="406" t="s">
        <v>4543</v>
      </c>
      <c r="C78" s="489" t="s">
        <v>665</v>
      </c>
      <c r="D78" s="538">
        <v>1</v>
      </c>
      <c r="E78" s="427"/>
      <c r="F78" s="564"/>
      <c r="G78" s="565"/>
      <c r="H78" s="566"/>
      <c r="I78" s="567"/>
      <c r="J78" s="568">
        <f t="shared" si="2"/>
        <v>0</v>
      </c>
      <c r="K78" s="568">
        <f t="shared" si="3"/>
        <v>0</v>
      </c>
      <c r="L78" s="558"/>
      <c r="M78" s="428"/>
      <c r="N78" s="429"/>
      <c r="O78" s="430"/>
    </row>
    <row r="79" spans="1:15" s="285" customFormat="1" ht="31.5" customHeight="1">
      <c r="A79" s="452">
        <v>44140053</v>
      </c>
      <c r="B79" s="406" t="s">
        <v>4544</v>
      </c>
      <c r="C79" s="489" t="s">
        <v>665</v>
      </c>
      <c r="D79" s="538">
        <v>1</v>
      </c>
      <c r="E79" s="427"/>
      <c r="F79" s="564"/>
      <c r="G79" s="565"/>
      <c r="H79" s="566"/>
      <c r="I79" s="567"/>
      <c r="J79" s="568">
        <f t="shared" si="2"/>
        <v>0</v>
      </c>
      <c r="K79" s="568">
        <f t="shared" si="3"/>
        <v>0</v>
      </c>
      <c r="L79" s="558"/>
      <c r="M79" s="428"/>
      <c r="N79" s="429"/>
      <c r="O79" s="430"/>
    </row>
    <row r="80" spans="1:15" s="285" customFormat="1" ht="27.75" customHeight="1">
      <c r="A80" s="452">
        <v>44140054</v>
      </c>
      <c r="B80" s="406" t="s">
        <v>4545</v>
      </c>
      <c r="C80" s="489" t="s">
        <v>665</v>
      </c>
      <c r="D80" s="538">
        <v>1</v>
      </c>
      <c r="E80" s="427"/>
      <c r="F80" s="564"/>
      <c r="G80" s="565"/>
      <c r="H80" s="566"/>
      <c r="I80" s="567"/>
      <c r="J80" s="568">
        <f t="shared" si="2"/>
        <v>0</v>
      </c>
      <c r="K80" s="568">
        <f t="shared" si="3"/>
        <v>0</v>
      </c>
      <c r="L80" s="558"/>
      <c r="M80" s="428"/>
      <c r="N80" s="429"/>
      <c r="O80" s="430"/>
    </row>
    <row r="81" spans="1:15" s="285" customFormat="1" ht="62.25" customHeight="1">
      <c r="A81" s="452">
        <v>44140055</v>
      </c>
      <c r="B81" s="406" t="s">
        <v>4546</v>
      </c>
      <c r="C81" s="489" t="s">
        <v>617</v>
      </c>
      <c r="D81" s="538">
        <v>1</v>
      </c>
      <c r="E81" s="427"/>
      <c r="F81" s="564"/>
      <c r="G81" s="565"/>
      <c r="H81" s="566"/>
      <c r="I81" s="567"/>
      <c r="J81" s="568">
        <f t="shared" si="2"/>
        <v>0</v>
      </c>
      <c r="K81" s="568">
        <f t="shared" si="3"/>
        <v>0</v>
      </c>
      <c r="L81" s="558"/>
      <c r="M81" s="428"/>
      <c r="N81" s="429"/>
      <c r="O81" s="430"/>
    </row>
    <row r="82" spans="1:15" s="285" customFormat="1" ht="27.75" customHeight="1">
      <c r="A82" s="452">
        <v>44140056</v>
      </c>
      <c r="B82" s="115" t="s">
        <v>4485</v>
      </c>
      <c r="C82" s="489" t="s">
        <v>617</v>
      </c>
      <c r="D82" s="538">
        <v>1</v>
      </c>
      <c r="E82" s="427"/>
      <c r="F82" s="564"/>
      <c r="G82" s="565"/>
      <c r="H82" s="566"/>
      <c r="I82" s="567"/>
      <c r="J82" s="568">
        <f t="shared" si="2"/>
        <v>0</v>
      </c>
      <c r="K82" s="568">
        <f t="shared" si="3"/>
        <v>0</v>
      </c>
      <c r="L82" s="558"/>
      <c r="M82" s="428"/>
      <c r="N82" s="429"/>
      <c r="O82" s="430"/>
    </row>
    <row r="83" spans="1:15" s="285" customFormat="1" ht="44.25" customHeight="1">
      <c r="A83" s="355">
        <v>44140057</v>
      </c>
      <c r="B83" s="115" t="s">
        <v>4547</v>
      </c>
      <c r="C83" s="489" t="s">
        <v>617</v>
      </c>
      <c r="D83" s="538">
        <v>1</v>
      </c>
      <c r="E83" s="427"/>
      <c r="F83" s="564"/>
      <c r="G83" s="565"/>
      <c r="H83" s="566"/>
      <c r="I83" s="567"/>
      <c r="J83" s="568">
        <f t="shared" si="2"/>
        <v>0</v>
      </c>
      <c r="K83" s="568">
        <f t="shared" si="3"/>
        <v>0</v>
      </c>
      <c r="L83" s="558"/>
      <c r="M83" s="428"/>
      <c r="N83" s="429"/>
      <c r="O83" s="430"/>
    </row>
    <row r="84" spans="1:15" s="285" customFormat="1" ht="21" customHeight="1">
      <c r="A84" s="490"/>
      <c r="B84" s="493" t="s">
        <v>4548</v>
      </c>
      <c r="C84" s="492"/>
      <c r="D84" s="540"/>
      <c r="E84" s="540"/>
      <c r="F84" s="540"/>
      <c r="G84" s="540"/>
      <c r="H84" s="540"/>
      <c r="I84" s="540"/>
      <c r="J84" s="540"/>
      <c r="K84" s="540"/>
      <c r="L84" s="540"/>
      <c r="M84" s="540"/>
      <c r="N84" s="540"/>
      <c r="O84" s="540"/>
    </row>
    <row r="85" spans="1:15" s="358" customFormat="1" ht="42.75" customHeight="1">
      <c r="A85" s="454">
        <v>44140058</v>
      </c>
      <c r="B85" s="406" t="s">
        <v>4549</v>
      </c>
      <c r="C85" s="489" t="s">
        <v>665</v>
      </c>
      <c r="D85" s="538">
        <v>1</v>
      </c>
      <c r="E85" s="432"/>
      <c r="F85" s="559"/>
      <c r="G85" s="437"/>
      <c r="H85" s="560"/>
      <c r="I85" s="561"/>
      <c r="J85" s="438">
        <f t="shared" si="2"/>
        <v>0</v>
      </c>
      <c r="K85" s="438">
        <f t="shared" si="3"/>
        <v>0</v>
      </c>
      <c r="L85" s="579"/>
      <c r="M85" s="636"/>
      <c r="N85" s="431"/>
      <c r="O85" s="430"/>
    </row>
    <row r="86" spans="1:15" s="358" customFormat="1" ht="27" customHeight="1">
      <c r="A86" s="454">
        <v>44140059</v>
      </c>
      <c r="B86" s="406" t="s">
        <v>4550</v>
      </c>
      <c r="C86" s="489" t="s">
        <v>665</v>
      </c>
      <c r="D86" s="538">
        <v>1</v>
      </c>
      <c r="E86" s="432"/>
      <c r="F86" s="559"/>
      <c r="G86" s="437"/>
      <c r="H86" s="560"/>
      <c r="I86" s="561"/>
      <c r="J86" s="438">
        <f t="shared" si="2"/>
        <v>0</v>
      </c>
      <c r="K86" s="438">
        <f t="shared" si="3"/>
        <v>0</v>
      </c>
      <c r="L86" s="579"/>
      <c r="M86" s="636"/>
      <c r="N86" s="431"/>
      <c r="O86" s="430"/>
    </row>
    <row r="87" spans="1:15" s="358" customFormat="1" ht="28.5" customHeight="1">
      <c r="A87" s="454">
        <v>44140060</v>
      </c>
      <c r="B87" s="406" t="s">
        <v>4551</v>
      </c>
      <c r="C87" s="489" t="s">
        <v>665</v>
      </c>
      <c r="D87" s="538">
        <v>1</v>
      </c>
      <c r="E87" s="432"/>
      <c r="F87" s="559"/>
      <c r="G87" s="437"/>
      <c r="H87" s="560"/>
      <c r="I87" s="561"/>
      <c r="J87" s="438">
        <f t="shared" si="2"/>
        <v>0</v>
      </c>
      <c r="K87" s="438">
        <f t="shared" si="3"/>
        <v>0</v>
      </c>
      <c r="L87" s="579"/>
      <c r="M87" s="636"/>
      <c r="N87" s="431"/>
      <c r="O87" s="430"/>
    </row>
    <row r="88" spans="1:15" s="358" customFormat="1" ht="27" customHeight="1">
      <c r="A88" s="454">
        <v>44140061</v>
      </c>
      <c r="B88" s="406" t="s">
        <v>4552</v>
      </c>
      <c r="C88" s="489" t="s">
        <v>665</v>
      </c>
      <c r="D88" s="538">
        <v>1</v>
      </c>
      <c r="E88" s="432"/>
      <c r="F88" s="559"/>
      <c r="G88" s="437"/>
      <c r="H88" s="560"/>
      <c r="I88" s="561"/>
      <c r="J88" s="438">
        <f t="shared" si="2"/>
        <v>0</v>
      </c>
      <c r="K88" s="438">
        <f t="shared" si="3"/>
        <v>0</v>
      </c>
      <c r="L88" s="579"/>
      <c r="M88" s="636"/>
      <c r="N88" s="431"/>
      <c r="O88" s="430"/>
    </row>
    <row r="89" spans="1:15" s="358" customFormat="1" ht="27" customHeight="1">
      <c r="A89" s="454">
        <v>44140062</v>
      </c>
      <c r="B89" s="406" t="s">
        <v>4553</v>
      </c>
      <c r="C89" s="489" t="s">
        <v>665</v>
      </c>
      <c r="D89" s="538">
        <v>1</v>
      </c>
      <c r="E89" s="432"/>
      <c r="F89" s="559"/>
      <c r="G89" s="437"/>
      <c r="H89" s="560"/>
      <c r="I89" s="561"/>
      <c r="J89" s="438">
        <f t="shared" si="2"/>
        <v>0</v>
      </c>
      <c r="K89" s="438">
        <f t="shared" si="3"/>
        <v>0</v>
      </c>
      <c r="L89" s="579"/>
      <c r="M89" s="636"/>
      <c r="N89" s="431"/>
      <c r="O89" s="430"/>
    </row>
    <row r="90" spans="1:15" s="358" customFormat="1" ht="27" customHeight="1">
      <c r="A90" s="454">
        <v>44140063</v>
      </c>
      <c r="B90" s="406" t="s">
        <v>4554</v>
      </c>
      <c r="C90" s="489" t="s">
        <v>665</v>
      </c>
      <c r="D90" s="538">
        <v>1</v>
      </c>
      <c r="E90" s="427"/>
      <c r="F90" s="564"/>
      <c r="G90" s="565"/>
      <c r="H90" s="566"/>
      <c r="I90" s="567"/>
      <c r="J90" s="568">
        <f t="shared" si="2"/>
        <v>0</v>
      </c>
      <c r="K90" s="568">
        <f t="shared" si="3"/>
        <v>0</v>
      </c>
      <c r="L90" s="558"/>
      <c r="M90" s="428"/>
      <c r="N90" s="429"/>
      <c r="O90" s="430"/>
    </row>
    <row r="91" spans="1:15" s="285" customFormat="1" ht="21" customHeight="1">
      <c r="A91" s="490"/>
      <c r="B91" s="493" t="s">
        <v>4486</v>
      </c>
      <c r="C91" s="492"/>
      <c r="D91" s="540"/>
      <c r="E91" s="540"/>
      <c r="F91" s="540"/>
      <c r="G91" s="540"/>
      <c r="H91" s="540"/>
      <c r="I91" s="540"/>
      <c r="J91" s="540"/>
      <c r="K91" s="540"/>
      <c r="L91" s="540"/>
      <c r="M91" s="540"/>
      <c r="N91" s="540"/>
      <c r="O91" s="540"/>
    </row>
    <row r="92" spans="1:15" s="285" customFormat="1" ht="21" customHeight="1">
      <c r="A92" s="490"/>
      <c r="B92" s="493" t="s">
        <v>4555</v>
      </c>
      <c r="C92" s="492"/>
      <c r="D92" s="540"/>
      <c r="E92" s="540"/>
      <c r="F92" s="540"/>
      <c r="G92" s="540"/>
      <c r="H92" s="540"/>
      <c r="I92" s="540"/>
      <c r="J92" s="540"/>
      <c r="K92" s="540"/>
      <c r="L92" s="540"/>
      <c r="M92" s="540"/>
      <c r="N92" s="540"/>
      <c r="O92" s="540"/>
    </row>
    <row r="93" spans="1:15" s="124" customFormat="1" ht="21" customHeight="1">
      <c r="A93" s="454">
        <v>44140064</v>
      </c>
      <c r="B93" s="406" t="s">
        <v>4556</v>
      </c>
      <c r="C93" s="489" t="s">
        <v>617</v>
      </c>
      <c r="D93" s="538">
        <v>1</v>
      </c>
      <c r="E93" s="427"/>
      <c r="F93" s="564"/>
      <c r="G93" s="565"/>
      <c r="H93" s="566"/>
      <c r="I93" s="567"/>
      <c r="J93" s="568">
        <f aca="true" t="shared" si="4" ref="J91:J154">D93*F93</f>
        <v>0</v>
      </c>
      <c r="K93" s="568">
        <f aca="true" t="shared" si="5" ref="K91:K154">D93*G93</f>
        <v>0</v>
      </c>
      <c r="L93" s="558"/>
      <c r="M93" s="428"/>
      <c r="N93" s="429"/>
      <c r="O93" s="430"/>
    </row>
    <row r="94" spans="1:15" s="124" customFormat="1" ht="21" customHeight="1">
      <c r="A94" s="454">
        <v>44140065</v>
      </c>
      <c r="B94" s="406" t="s">
        <v>4557</v>
      </c>
      <c r="C94" s="489" t="s">
        <v>617</v>
      </c>
      <c r="D94" s="538">
        <v>1</v>
      </c>
      <c r="E94" s="427"/>
      <c r="F94" s="564"/>
      <c r="G94" s="565"/>
      <c r="H94" s="566"/>
      <c r="I94" s="567"/>
      <c r="J94" s="568">
        <f t="shared" si="4"/>
        <v>0</v>
      </c>
      <c r="K94" s="568">
        <f t="shared" si="5"/>
        <v>0</v>
      </c>
      <c r="L94" s="558"/>
      <c r="M94" s="428"/>
      <c r="N94" s="429"/>
      <c r="O94" s="430"/>
    </row>
    <row r="95" spans="1:15" s="124" customFormat="1" ht="29.25" customHeight="1">
      <c r="A95" s="454">
        <v>44140066</v>
      </c>
      <c r="B95" s="406" t="s">
        <v>4558</v>
      </c>
      <c r="C95" s="489" t="s">
        <v>617</v>
      </c>
      <c r="D95" s="538">
        <v>1</v>
      </c>
      <c r="E95" s="427"/>
      <c r="F95" s="564"/>
      <c r="G95" s="565"/>
      <c r="H95" s="566"/>
      <c r="I95" s="567"/>
      <c r="J95" s="568">
        <f t="shared" si="4"/>
        <v>0</v>
      </c>
      <c r="K95" s="568">
        <f t="shared" si="5"/>
        <v>0</v>
      </c>
      <c r="L95" s="558"/>
      <c r="M95" s="428"/>
      <c r="N95" s="429"/>
      <c r="O95" s="430"/>
    </row>
    <row r="96" spans="1:15" s="285" customFormat="1" ht="21" customHeight="1">
      <c r="A96" s="490"/>
      <c r="B96" s="493" t="s">
        <v>4559</v>
      </c>
      <c r="C96" s="492"/>
      <c r="D96" s="540"/>
      <c r="E96" s="540"/>
      <c r="F96" s="540"/>
      <c r="G96" s="540"/>
      <c r="H96" s="540"/>
      <c r="I96" s="540"/>
      <c r="J96" s="540"/>
      <c r="K96" s="540"/>
      <c r="L96" s="540"/>
      <c r="M96" s="540"/>
      <c r="N96" s="540"/>
      <c r="O96" s="540"/>
    </row>
    <row r="97" spans="1:15" s="124" customFormat="1" ht="29.25" customHeight="1">
      <c r="A97" s="454">
        <v>44140067</v>
      </c>
      <c r="B97" s="406" t="s">
        <v>4560</v>
      </c>
      <c r="C97" s="489" t="s">
        <v>617</v>
      </c>
      <c r="D97" s="538">
        <v>1</v>
      </c>
      <c r="E97" s="427"/>
      <c r="F97" s="564"/>
      <c r="G97" s="565"/>
      <c r="H97" s="566"/>
      <c r="I97" s="567"/>
      <c r="J97" s="568">
        <f t="shared" si="4"/>
        <v>0</v>
      </c>
      <c r="K97" s="568">
        <f t="shared" si="5"/>
        <v>0</v>
      </c>
      <c r="L97" s="558"/>
      <c r="M97" s="428"/>
      <c r="N97" s="429"/>
      <c r="O97" s="430"/>
    </row>
    <row r="98" spans="1:15" s="124" customFormat="1" ht="29.25" customHeight="1">
      <c r="A98" s="454">
        <v>44140068</v>
      </c>
      <c r="B98" s="406" t="s">
        <v>4561</v>
      </c>
      <c r="C98" s="489" t="s">
        <v>617</v>
      </c>
      <c r="D98" s="538">
        <v>1</v>
      </c>
      <c r="E98" s="427"/>
      <c r="F98" s="564"/>
      <c r="G98" s="565"/>
      <c r="H98" s="566"/>
      <c r="I98" s="567"/>
      <c r="J98" s="568">
        <f t="shared" si="4"/>
        <v>0</v>
      </c>
      <c r="K98" s="568">
        <f t="shared" si="5"/>
        <v>0</v>
      </c>
      <c r="L98" s="558"/>
      <c r="M98" s="428"/>
      <c r="N98" s="429"/>
      <c r="O98" s="430"/>
    </row>
    <row r="99" spans="1:15" s="285" customFormat="1" ht="21" customHeight="1">
      <c r="A99" s="490"/>
      <c r="B99" s="493" t="s">
        <v>4562</v>
      </c>
      <c r="C99" s="492"/>
      <c r="D99" s="540"/>
      <c r="E99" s="540"/>
      <c r="F99" s="540"/>
      <c r="G99" s="540"/>
      <c r="H99" s="540"/>
      <c r="I99" s="540"/>
      <c r="J99" s="540"/>
      <c r="K99" s="540"/>
      <c r="L99" s="540"/>
      <c r="M99" s="540"/>
      <c r="N99" s="540"/>
      <c r="O99" s="540"/>
    </row>
    <row r="100" spans="1:15" s="124" customFormat="1" ht="29.25" customHeight="1">
      <c r="A100" s="454">
        <v>44140069</v>
      </c>
      <c r="B100" s="406" t="s">
        <v>4563</v>
      </c>
      <c r="C100" s="489" t="s">
        <v>617</v>
      </c>
      <c r="D100" s="538">
        <v>1</v>
      </c>
      <c r="E100" s="427"/>
      <c r="F100" s="564"/>
      <c r="G100" s="565"/>
      <c r="H100" s="566"/>
      <c r="I100" s="567"/>
      <c r="J100" s="568">
        <f t="shared" si="4"/>
        <v>0</v>
      </c>
      <c r="K100" s="568">
        <f t="shared" si="5"/>
        <v>0</v>
      </c>
      <c r="L100" s="558"/>
      <c r="M100" s="428"/>
      <c r="N100" s="429"/>
      <c r="O100" s="430"/>
    </row>
    <row r="101" spans="1:15" s="124" customFormat="1" ht="29.25" customHeight="1">
      <c r="A101" s="454">
        <v>44140070</v>
      </c>
      <c r="B101" s="406" t="s">
        <v>4564</v>
      </c>
      <c r="C101" s="489" t="s">
        <v>617</v>
      </c>
      <c r="D101" s="538">
        <v>1</v>
      </c>
      <c r="E101" s="427"/>
      <c r="F101" s="564"/>
      <c r="G101" s="565"/>
      <c r="H101" s="566"/>
      <c r="I101" s="567"/>
      <c r="J101" s="568">
        <f t="shared" si="4"/>
        <v>0</v>
      </c>
      <c r="K101" s="568">
        <f t="shared" si="5"/>
        <v>0</v>
      </c>
      <c r="L101" s="558"/>
      <c r="M101" s="428"/>
      <c r="N101" s="429"/>
      <c r="O101" s="430"/>
    </row>
    <row r="102" spans="1:15" s="124" customFormat="1" ht="29.25" customHeight="1">
      <c r="A102" s="454">
        <v>44140071</v>
      </c>
      <c r="B102" s="406" t="s">
        <v>4565</v>
      </c>
      <c r="C102" s="489" t="s">
        <v>617</v>
      </c>
      <c r="D102" s="538">
        <v>1</v>
      </c>
      <c r="E102" s="427"/>
      <c r="F102" s="564"/>
      <c r="G102" s="565"/>
      <c r="H102" s="566"/>
      <c r="I102" s="567"/>
      <c r="J102" s="568">
        <f t="shared" si="4"/>
        <v>0</v>
      </c>
      <c r="K102" s="568">
        <f t="shared" si="5"/>
        <v>0</v>
      </c>
      <c r="L102" s="558"/>
      <c r="M102" s="428"/>
      <c r="N102" s="429"/>
      <c r="O102" s="430"/>
    </row>
    <row r="103" spans="1:15" s="124" customFormat="1" ht="29.25" customHeight="1">
      <c r="A103" s="454">
        <v>44140072</v>
      </c>
      <c r="B103" s="406" t="s">
        <v>4566</v>
      </c>
      <c r="C103" s="489" t="s">
        <v>665</v>
      </c>
      <c r="D103" s="538">
        <v>1</v>
      </c>
      <c r="E103" s="427"/>
      <c r="F103" s="564"/>
      <c r="G103" s="565"/>
      <c r="H103" s="566"/>
      <c r="I103" s="567"/>
      <c r="J103" s="568">
        <f t="shared" si="4"/>
        <v>0</v>
      </c>
      <c r="K103" s="568">
        <f t="shared" si="5"/>
        <v>0</v>
      </c>
      <c r="L103" s="558"/>
      <c r="M103" s="428"/>
      <c r="N103" s="429"/>
      <c r="O103" s="430"/>
    </row>
    <row r="104" spans="1:15" s="124" customFormat="1" ht="29.25" customHeight="1">
      <c r="A104" s="454">
        <v>44140073</v>
      </c>
      <c r="B104" s="406" t="s">
        <v>4567</v>
      </c>
      <c r="C104" s="489" t="s">
        <v>617</v>
      </c>
      <c r="D104" s="538">
        <v>1</v>
      </c>
      <c r="E104" s="427"/>
      <c r="F104" s="564"/>
      <c r="G104" s="565"/>
      <c r="H104" s="566"/>
      <c r="I104" s="567"/>
      <c r="J104" s="568">
        <f t="shared" si="4"/>
        <v>0</v>
      </c>
      <c r="K104" s="568">
        <f t="shared" si="5"/>
        <v>0</v>
      </c>
      <c r="L104" s="558"/>
      <c r="M104" s="428"/>
      <c r="N104" s="429"/>
      <c r="O104" s="430"/>
    </row>
    <row r="105" spans="1:15" s="124" customFormat="1" ht="29.25" customHeight="1">
      <c r="A105" s="454">
        <v>44140074</v>
      </c>
      <c r="B105" s="406" t="s">
        <v>4568</v>
      </c>
      <c r="C105" s="489" t="s">
        <v>617</v>
      </c>
      <c r="D105" s="538">
        <v>1</v>
      </c>
      <c r="E105" s="427"/>
      <c r="F105" s="564"/>
      <c r="G105" s="565"/>
      <c r="H105" s="566"/>
      <c r="I105" s="567"/>
      <c r="J105" s="568">
        <f t="shared" si="4"/>
        <v>0</v>
      </c>
      <c r="K105" s="568">
        <f t="shared" si="5"/>
        <v>0</v>
      </c>
      <c r="L105" s="558"/>
      <c r="M105" s="428"/>
      <c r="N105" s="429"/>
      <c r="O105" s="430"/>
    </row>
    <row r="106" spans="1:15" s="124" customFormat="1" ht="29.25" customHeight="1">
      <c r="A106" s="454">
        <v>44140075</v>
      </c>
      <c r="B106" s="406" t="s">
        <v>4569</v>
      </c>
      <c r="C106" s="489" t="s">
        <v>617</v>
      </c>
      <c r="D106" s="538">
        <v>1</v>
      </c>
      <c r="E106" s="427"/>
      <c r="F106" s="564"/>
      <c r="G106" s="565"/>
      <c r="H106" s="566"/>
      <c r="I106" s="567"/>
      <c r="J106" s="568">
        <f t="shared" si="4"/>
        <v>0</v>
      </c>
      <c r="K106" s="568">
        <f t="shared" si="5"/>
        <v>0</v>
      </c>
      <c r="L106" s="558"/>
      <c r="M106" s="428"/>
      <c r="N106" s="429"/>
      <c r="O106" s="430"/>
    </row>
    <row r="107" spans="1:15" s="124" customFormat="1" ht="29.25" customHeight="1">
      <c r="A107" s="454">
        <v>44140076</v>
      </c>
      <c r="B107" s="406" t="s">
        <v>4570</v>
      </c>
      <c r="C107" s="489" t="s">
        <v>617</v>
      </c>
      <c r="D107" s="538">
        <v>1</v>
      </c>
      <c r="E107" s="427"/>
      <c r="F107" s="564"/>
      <c r="G107" s="565"/>
      <c r="H107" s="566"/>
      <c r="I107" s="567"/>
      <c r="J107" s="568">
        <f t="shared" si="4"/>
        <v>0</v>
      </c>
      <c r="K107" s="568">
        <f t="shared" si="5"/>
        <v>0</v>
      </c>
      <c r="L107" s="558"/>
      <c r="M107" s="428"/>
      <c r="N107" s="429"/>
      <c r="O107" s="430"/>
    </row>
    <row r="108" spans="1:15" s="124" customFormat="1" ht="29.25" customHeight="1">
      <c r="A108" s="454">
        <v>44140077</v>
      </c>
      <c r="B108" s="406" t="s">
        <v>4571</v>
      </c>
      <c r="C108" s="489" t="s">
        <v>665</v>
      </c>
      <c r="D108" s="538">
        <v>1</v>
      </c>
      <c r="E108" s="427"/>
      <c r="F108" s="564"/>
      <c r="G108" s="565"/>
      <c r="H108" s="566"/>
      <c r="I108" s="567"/>
      <c r="J108" s="568">
        <f t="shared" si="4"/>
        <v>0</v>
      </c>
      <c r="K108" s="568">
        <f t="shared" si="5"/>
        <v>0</v>
      </c>
      <c r="L108" s="558"/>
      <c r="M108" s="428"/>
      <c r="N108" s="429"/>
      <c r="O108" s="430"/>
    </row>
    <row r="109" spans="1:15" s="285" customFormat="1" ht="21" customHeight="1">
      <c r="A109" s="490"/>
      <c r="B109" s="493" t="s">
        <v>4524</v>
      </c>
      <c r="C109" s="492"/>
      <c r="D109" s="540"/>
      <c r="E109" s="540"/>
      <c r="F109" s="540"/>
      <c r="G109" s="540"/>
      <c r="H109" s="540"/>
      <c r="I109" s="540"/>
      <c r="J109" s="540"/>
      <c r="K109" s="540"/>
      <c r="L109" s="540"/>
      <c r="M109" s="540"/>
      <c r="N109" s="540"/>
      <c r="O109" s="540"/>
    </row>
    <row r="110" spans="1:15" s="124" customFormat="1" ht="21" customHeight="1">
      <c r="A110" s="454">
        <v>44140078</v>
      </c>
      <c r="B110" s="406" t="s">
        <v>4572</v>
      </c>
      <c r="C110" s="489" t="s">
        <v>617</v>
      </c>
      <c r="D110" s="538">
        <v>1</v>
      </c>
      <c r="E110" s="427"/>
      <c r="F110" s="564"/>
      <c r="G110" s="565"/>
      <c r="H110" s="566"/>
      <c r="I110" s="567"/>
      <c r="J110" s="568">
        <f t="shared" si="4"/>
        <v>0</v>
      </c>
      <c r="K110" s="568">
        <f t="shared" si="5"/>
        <v>0</v>
      </c>
      <c r="L110" s="558"/>
      <c r="M110" s="428"/>
      <c r="N110" s="429"/>
      <c r="O110" s="430"/>
    </row>
    <row r="111" spans="1:15" s="124" customFormat="1" ht="54" customHeight="1">
      <c r="A111" s="454">
        <v>44140079</v>
      </c>
      <c r="B111" s="406" t="s">
        <v>4573</v>
      </c>
      <c r="C111" s="489" t="s">
        <v>617</v>
      </c>
      <c r="D111" s="538">
        <v>1</v>
      </c>
      <c r="E111" s="427"/>
      <c r="F111" s="564"/>
      <c r="G111" s="565"/>
      <c r="H111" s="566"/>
      <c r="I111" s="567"/>
      <c r="J111" s="568">
        <f t="shared" si="4"/>
        <v>0</v>
      </c>
      <c r="K111" s="568">
        <f t="shared" si="5"/>
        <v>0</v>
      </c>
      <c r="L111" s="558"/>
      <c r="M111" s="428"/>
      <c r="N111" s="429"/>
      <c r="O111" s="430"/>
    </row>
    <row r="112" spans="1:15" s="285" customFormat="1" ht="21" customHeight="1">
      <c r="A112" s="490"/>
      <c r="B112" s="493" t="s">
        <v>4574</v>
      </c>
      <c r="C112" s="492"/>
      <c r="D112" s="540"/>
      <c r="E112" s="540"/>
      <c r="F112" s="540"/>
      <c r="G112" s="540"/>
      <c r="H112" s="540"/>
      <c r="I112" s="540"/>
      <c r="J112" s="540"/>
      <c r="K112" s="540"/>
      <c r="L112" s="540"/>
      <c r="M112" s="540"/>
      <c r="N112" s="540"/>
      <c r="O112" s="540"/>
    </row>
    <row r="113" spans="1:15" s="124" customFormat="1" ht="21" customHeight="1">
      <c r="A113" s="454">
        <v>44140080</v>
      </c>
      <c r="B113" s="406" t="s">
        <v>4575</v>
      </c>
      <c r="C113" s="489" t="s">
        <v>617</v>
      </c>
      <c r="D113" s="538">
        <v>1</v>
      </c>
      <c r="E113" s="427"/>
      <c r="F113" s="564"/>
      <c r="G113" s="565"/>
      <c r="H113" s="566"/>
      <c r="I113" s="567"/>
      <c r="J113" s="568">
        <f t="shared" si="4"/>
        <v>0</v>
      </c>
      <c r="K113" s="568">
        <f t="shared" si="5"/>
        <v>0</v>
      </c>
      <c r="L113" s="558"/>
      <c r="M113" s="428"/>
      <c r="N113" s="429"/>
      <c r="O113" s="430"/>
    </row>
    <row r="114" spans="1:15" s="124" customFormat="1" ht="21" customHeight="1">
      <c r="A114" s="454">
        <v>44140081</v>
      </c>
      <c r="B114" s="406" t="s">
        <v>4576</v>
      </c>
      <c r="C114" s="489" t="s">
        <v>665</v>
      </c>
      <c r="D114" s="538">
        <v>1</v>
      </c>
      <c r="E114" s="427"/>
      <c r="F114" s="564"/>
      <c r="G114" s="565"/>
      <c r="H114" s="566"/>
      <c r="I114" s="567"/>
      <c r="J114" s="568">
        <f t="shared" si="4"/>
        <v>0</v>
      </c>
      <c r="K114" s="568">
        <f t="shared" si="5"/>
        <v>0</v>
      </c>
      <c r="L114" s="558"/>
      <c r="M114" s="428"/>
      <c r="N114" s="429"/>
      <c r="O114" s="430"/>
    </row>
    <row r="115" spans="1:15" s="124" customFormat="1" ht="21" customHeight="1">
      <c r="A115" s="454">
        <v>44140082</v>
      </c>
      <c r="B115" s="406" t="s">
        <v>4577</v>
      </c>
      <c r="C115" s="489" t="s">
        <v>665</v>
      </c>
      <c r="D115" s="538">
        <v>1</v>
      </c>
      <c r="E115" s="427"/>
      <c r="F115" s="564"/>
      <c r="G115" s="565"/>
      <c r="H115" s="566"/>
      <c r="I115" s="567"/>
      <c r="J115" s="568">
        <f t="shared" si="4"/>
        <v>0</v>
      </c>
      <c r="K115" s="568">
        <f t="shared" si="5"/>
        <v>0</v>
      </c>
      <c r="L115" s="558"/>
      <c r="M115" s="428"/>
      <c r="N115" s="429"/>
      <c r="O115" s="430"/>
    </row>
    <row r="116" spans="1:15" s="124" customFormat="1" ht="39" customHeight="1">
      <c r="A116" s="454">
        <v>44140083</v>
      </c>
      <c r="B116" s="406" t="s">
        <v>4578</v>
      </c>
      <c r="C116" s="489" t="s">
        <v>617</v>
      </c>
      <c r="D116" s="538">
        <v>1</v>
      </c>
      <c r="E116" s="427"/>
      <c r="F116" s="564"/>
      <c r="G116" s="565"/>
      <c r="H116" s="566"/>
      <c r="I116" s="567"/>
      <c r="J116" s="568">
        <f t="shared" si="4"/>
        <v>0</v>
      </c>
      <c r="K116" s="568">
        <f t="shared" si="5"/>
        <v>0</v>
      </c>
      <c r="L116" s="558"/>
      <c r="M116" s="428"/>
      <c r="N116" s="429"/>
      <c r="O116" s="430"/>
    </row>
    <row r="117" spans="1:15" s="124" customFormat="1" ht="39" customHeight="1">
      <c r="A117" s="454">
        <v>44140084</v>
      </c>
      <c r="B117" s="406" t="s">
        <v>4579</v>
      </c>
      <c r="C117" s="489" t="s">
        <v>617</v>
      </c>
      <c r="D117" s="538">
        <v>1</v>
      </c>
      <c r="E117" s="427"/>
      <c r="F117" s="564"/>
      <c r="G117" s="565"/>
      <c r="H117" s="566"/>
      <c r="I117" s="567"/>
      <c r="J117" s="568">
        <f t="shared" si="4"/>
        <v>0</v>
      </c>
      <c r="K117" s="568">
        <f t="shared" si="5"/>
        <v>0</v>
      </c>
      <c r="L117" s="558"/>
      <c r="M117" s="428"/>
      <c r="N117" s="429"/>
      <c r="O117" s="430"/>
    </row>
    <row r="118" spans="1:15" s="124" customFormat="1" ht="29.25" customHeight="1">
      <c r="A118" s="454">
        <v>44140085</v>
      </c>
      <c r="B118" s="406" t="s">
        <v>4580</v>
      </c>
      <c r="C118" s="489" t="s">
        <v>4477</v>
      </c>
      <c r="D118" s="538">
        <v>1</v>
      </c>
      <c r="E118" s="427"/>
      <c r="F118" s="564"/>
      <c r="G118" s="565"/>
      <c r="H118" s="566"/>
      <c r="I118" s="567"/>
      <c r="J118" s="568">
        <f t="shared" si="4"/>
        <v>0</v>
      </c>
      <c r="K118" s="568">
        <f t="shared" si="5"/>
        <v>0</v>
      </c>
      <c r="L118" s="558"/>
      <c r="M118" s="428"/>
      <c r="N118" s="429"/>
      <c r="O118" s="430"/>
    </row>
    <row r="119" spans="1:15" s="124" customFormat="1" ht="21" customHeight="1">
      <c r="A119" s="454">
        <v>44140086</v>
      </c>
      <c r="B119" s="406" t="s">
        <v>4581</v>
      </c>
      <c r="C119" s="489" t="s">
        <v>665</v>
      </c>
      <c r="D119" s="538">
        <v>1</v>
      </c>
      <c r="E119" s="427"/>
      <c r="F119" s="564"/>
      <c r="G119" s="565"/>
      <c r="H119" s="566"/>
      <c r="I119" s="567"/>
      <c r="J119" s="568">
        <f t="shared" si="4"/>
        <v>0</v>
      </c>
      <c r="K119" s="568">
        <f t="shared" si="5"/>
        <v>0</v>
      </c>
      <c r="L119" s="558"/>
      <c r="M119" s="428"/>
      <c r="N119" s="429"/>
      <c r="O119" s="430"/>
    </row>
    <row r="120" spans="1:15" s="124" customFormat="1" ht="38.25" customHeight="1">
      <c r="A120" s="454">
        <v>44140087</v>
      </c>
      <c r="B120" s="406" t="s">
        <v>4582</v>
      </c>
      <c r="C120" s="489" t="s">
        <v>665</v>
      </c>
      <c r="D120" s="538">
        <v>1</v>
      </c>
      <c r="E120" s="427"/>
      <c r="F120" s="564"/>
      <c r="G120" s="565"/>
      <c r="H120" s="566"/>
      <c r="I120" s="567"/>
      <c r="J120" s="568">
        <f t="shared" si="4"/>
        <v>0</v>
      </c>
      <c r="K120" s="568">
        <f t="shared" si="5"/>
        <v>0</v>
      </c>
      <c r="L120" s="558"/>
      <c r="M120" s="428"/>
      <c r="N120" s="429"/>
      <c r="O120" s="430"/>
    </row>
    <row r="121" spans="1:15" s="285" customFormat="1" ht="21" customHeight="1">
      <c r="A121" s="490"/>
      <c r="B121" s="493" t="s">
        <v>4584</v>
      </c>
      <c r="C121" s="492"/>
      <c r="D121" s="540"/>
      <c r="E121" s="540"/>
      <c r="F121" s="540"/>
      <c r="G121" s="540"/>
      <c r="H121" s="540"/>
      <c r="I121" s="540"/>
      <c r="J121" s="540"/>
      <c r="K121" s="540"/>
      <c r="L121" s="540"/>
      <c r="M121" s="540"/>
      <c r="N121" s="540"/>
      <c r="O121" s="540"/>
    </row>
    <row r="122" spans="1:15" s="285" customFormat="1" ht="75" customHeight="1">
      <c r="A122" s="355">
        <v>44140088</v>
      </c>
      <c r="B122" s="424" t="s">
        <v>4583</v>
      </c>
      <c r="C122" s="489" t="s">
        <v>617</v>
      </c>
      <c r="D122" s="538">
        <v>1</v>
      </c>
      <c r="E122" s="427"/>
      <c r="F122" s="564"/>
      <c r="G122" s="565"/>
      <c r="H122" s="566"/>
      <c r="I122" s="567"/>
      <c r="J122" s="568">
        <f t="shared" si="4"/>
        <v>0</v>
      </c>
      <c r="K122" s="568">
        <f t="shared" si="5"/>
        <v>0</v>
      </c>
      <c r="L122" s="558"/>
      <c r="M122" s="428"/>
      <c r="N122" s="429"/>
      <c r="O122" s="430"/>
    </row>
    <row r="123" spans="1:15" s="285" customFormat="1" ht="75" customHeight="1">
      <c r="A123" s="355">
        <v>44140089</v>
      </c>
      <c r="B123" s="424" t="s">
        <v>4585</v>
      </c>
      <c r="C123" s="489" t="s">
        <v>617</v>
      </c>
      <c r="D123" s="538">
        <v>1</v>
      </c>
      <c r="E123" s="427"/>
      <c r="F123" s="564"/>
      <c r="G123" s="565"/>
      <c r="H123" s="566"/>
      <c r="I123" s="567"/>
      <c r="J123" s="568">
        <f t="shared" si="4"/>
        <v>0</v>
      </c>
      <c r="K123" s="568">
        <f t="shared" si="5"/>
        <v>0</v>
      </c>
      <c r="L123" s="558"/>
      <c r="M123" s="428"/>
      <c r="N123" s="429"/>
      <c r="O123" s="430"/>
    </row>
    <row r="124" spans="1:15" s="285" customFormat="1" ht="75" customHeight="1">
      <c r="A124" s="355">
        <v>44140090</v>
      </c>
      <c r="B124" s="424" t="s">
        <v>4586</v>
      </c>
      <c r="C124" s="489" t="s">
        <v>617</v>
      </c>
      <c r="D124" s="538">
        <v>1</v>
      </c>
      <c r="E124" s="427"/>
      <c r="F124" s="564"/>
      <c r="G124" s="565"/>
      <c r="H124" s="566"/>
      <c r="I124" s="567"/>
      <c r="J124" s="568">
        <f t="shared" si="4"/>
        <v>0</v>
      </c>
      <c r="K124" s="568">
        <f t="shared" si="5"/>
        <v>0</v>
      </c>
      <c r="L124" s="558"/>
      <c r="M124" s="428"/>
      <c r="N124" s="429"/>
      <c r="O124" s="430"/>
    </row>
    <row r="125" spans="1:15" s="285" customFormat="1" ht="75" customHeight="1">
      <c r="A125" s="452">
        <v>44140091</v>
      </c>
      <c r="B125" s="424" t="s">
        <v>4478</v>
      </c>
      <c r="C125" s="489" t="s">
        <v>617</v>
      </c>
      <c r="D125" s="538">
        <v>1</v>
      </c>
      <c r="E125" s="427"/>
      <c r="F125" s="564"/>
      <c r="G125" s="565"/>
      <c r="H125" s="566"/>
      <c r="I125" s="567"/>
      <c r="J125" s="568">
        <f t="shared" si="4"/>
        <v>0</v>
      </c>
      <c r="K125" s="568">
        <f t="shared" si="5"/>
        <v>0</v>
      </c>
      <c r="L125" s="558"/>
      <c r="M125" s="428"/>
      <c r="N125" s="429"/>
      <c r="O125" s="430"/>
    </row>
    <row r="126" spans="1:15" s="285" customFormat="1" ht="23.25" customHeight="1">
      <c r="A126" s="490"/>
      <c r="B126" s="493" t="s">
        <v>4587</v>
      </c>
      <c r="C126" s="492"/>
      <c r="D126" s="540"/>
      <c r="E126" s="540"/>
      <c r="F126" s="540"/>
      <c r="G126" s="540"/>
      <c r="H126" s="540"/>
      <c r="I126" s="540"/>
      <c r="J126" s="540"/>
      <c r="K126" s="540"/>
      <c r="L126" s="540"/>
      <c r="M126" s="540"/>
      <c r="N126" s="540"/>
      <c r="O126" s="540"/>
    </row>
    <row r="127" spans="1:15" s="124" customFormat="1" ht="43.5" customHeight="1">
      <c r="A127" s="454">
        <v>44140092</v>
      </c>
      <c r="B127" s="406" t="s">
        <v>4588</v>
      </c>
      <c r="C127" s="489" t="s">
        <v>665</v>
      </c>
      <c r="D127" s="538">
        <v>1</v>
      </c>
      <c r="E127" s="427"/>
      <c r="F127" s="564"/>
      <c r="G127" s="565"/>
      <c r="H127" s="566"/>
      <c r="I127" s="567"/>
      <c r="J127" s="568">
        <f t="shared" si="4"/>
        <v>0</v>
      </c>
      <c r="K127" s="568">
        <f t="shared" si="5"/>
        <v>0</v>
      </c>
      <c r="L127" s="558"/>
      <c r="M127" s="428"/>
      <c r="N127" s="429"/>
      <c r="O127" s="430"/>
    </row>
    <row r="128" spans="1:15" s="124" customFormat="1" ht="60.75" customHeight="1">
      <c r="A128" s="454">
        <v>44140093</v>
      </c>
      <c r="B128" s="406" t="s">
        <v>4589</v>
      </c>
      <c r="C128" s="489" t="s">
        <v>665</v>
      </c>
      <c r="D128" s="538">
        <v>1</v>
      </c>
      <c r="E128" s="427"/>
      <c r="F128" s="564"/>
      <c r="G128" s="565"/>
      <c r="H128" s="566"/>
      <c r="I128" s="567"/>
      <c r="J128" s="568">
        <f t="shared" si="4"/>
        <v>0</v>
      </c>
      <c r="K128" s="568">
        <f t="shared" si="5"/>
        <v>0</v>
      </c>
      <c r="L128" s="558"/>
      <c r="M128" s="428"/>
      <c r="N128" s="429"/>
      <c r="O128" s="430"/>
    </row>
    <row r="129" spans="1:15" s="124" customFormat="1" ht="45" customHeight="1">
      <c r="A129" s="454">
        <v>44140094</v>
      </c>
      <c r="B129" s="406" t="s">
        <v>4590</v>
      </c>
      <c r="C129" s="489" t="s">
        <v>665</v>
      </c>
      <c r="D129" s="538">
        <v>1</v>
      </c>
      <c r="E129" s="427"/>
      <c r="F129" s="564"/>
      <c r="G129" s="565"/>
      <c r="H129" s="566"/>
      <c r="I129" s="567"/>
      <c r="J129" s="568">
        <f t="shared" si="4"/>
        <v>0</v>
      </c>
      <c r="K129" s="568">
        <f t="shared" si="5"/>
        <v>0</v>
      </c>
      <c r="L129" s="558"/>
      <c r="M129" s="428"/>
      <c r="N129" s="429"/>
      <c r="O129" s="430"/>
    </row>
    <row r="130" spans="1:15" s="124" customFormat="1" ht="35.25" customHeight="1">
      <c r="A130" s="454">
        <v>44140095</v>
      </c>
      <c r="B130" s="406" t="s">
        <v>4591</v>
      </c>
      <c r="C130" s="489" t="s">
        <v>4477</v>
      </c>
      <c r="D130" s="538">
        <v>1</v>
      </c>
      <c r="E130" s="427"/>
      <c r="F130" s="564"/>
      <c r="G130" s="565"/>
      <c r="H130" s="566"/>
      <c r="I130" s="567"/>
      <c r="J130" s="568">
        <f t="shared" si="4"/>
        <v>0</v>
      </c>
      <c r="K130" s="568">
        <f t="shared" si="5"/>
        <v>0</v>
      </c>
      <c r="L130" s="558"/>
      <c r="M130" s="428"/>
      <c r="N130" s="429"/>
      <c r="O130" s="430"/>
    </row>
    <row r="131" spans="1:15" s="124" customFormat="1" ht="23.25" customHeight="1">
      <c r="A131" s="454">
        <v>44140096</v>
      </c>
      <c r="B131" s="406" t="s">
        <v>4592</v>
      </c>
      <c r="C131" s="489" t="s">
        <v>4477</v>
      </c>
      <c r="D131" s="538">
        <v>1</v>
      </c>
      <c r="E131" s="427"/>
      <c r="F131" s="564"/>
      <c r="G131" s="565"/>
      <c r="H131" s="566"/>
      <c r="I131" s="567"/>
      <c r="J131" s="568">
        <f t="shared" si="4"/>
        <v>0</v>
      </c>
      <c r="K131" s="568">
        <f t="shared" si="5"/>
        <v>0</v>
      </c>
      <c r="L131" s="558"/>
      <c r="M131" s="428"/>
      <c r="N131" s="429"/>
      <c r="O131" s="430"/>
    </row>
    <row r="132" spans="1:15" s="124" customFormat="1" ht="30.75" customHeight="1">
      <c r="A132" s="454">
        <v>44140097</v>
      </c>
      <c r="B132" s="406" t="s">
        <v>4593</v>
      </c>
      <c r="C132" s="489" t="s">
        <v>665</v>
      </c>
      <c r="D132" s="538">
        <v>1</v>
      </c>
      <c r="E132" s="427"/>
      <c r="F132" s="564"/>
      <c r="G132" s="565"/>
      <c r="H132" s="566"/>
      <c r="I132" s="567"/>
      <c r="J132" s="568">
        <f t="shared" si="4"/>
        <v>0</v>
      </c>
      <c r="K132" s="568">
        <f t="shared" si="5"/>
        <v>0</v>
      </c>
      <c r="L132" s="558"/>
      <c r="M132" s="428"/>
      <c r="N132" s="429"/>
      <c r="O132" s="430"/>
    </row>
    <row r="133" spans="1:15" s="285" customFormat="1" ht="21" customHeight="1">
      <c r="A133" s="490"/>
      <c r="B133" s="493" t="s">
        <v>4594</v>
      </c>
      <c r="C133" s="492"/>
      <c r="D133" s="540"/>
      <c r="E133" s="540"/>
      <c r="F133" s="540"/>
      <c r="G133" s="540"/>
      <c r="H133" s="540"/>
      <c r="I133" s="540"/>
      <c r="J133" s="540"/>
      <c r="K133" s="540"/>
      <c r="L133" s="540"/>
      <c r="M133" s="540"/>
      <c r="N133" s="540"/>
      <c r="O133" s="540"/>
    </row>
    <row r="134" spans="1:15" s="124" customFormat="1" ht="23.25" customHeight="1">
      <c r="A134" s="454">
        <v>44140098</v>
      </c>
      <c r="B134" s="406" t="s">
        <v>4595</v>
      </c>
      <c r="C134" s="489" t="s">
        <v>665</v>
      </c>
      <c r="D134" s="538">
        <v>1</v>
      </c>
      <c r="E134" s="427"/>
      <c r="F134" s="564"/>
      <c r="G134" s="565"/>
      <c r="H134" s="566"/>
      <c r="I134" s="567"/>
      <c r="J134" s="568">
        <f t="shared" si="4"/>
        <v>0</v>
      </c>
      <c r="K134" s="568">
        <f t="shared" si="5"/>
        <v>0</v>
      </c>
      <c r="L134" s="558"/>
      <c r="M134" s="428"/>
      <c r="N134" s="429"/>
      <c r="O134" s="430"/>
    </row>
    <row r="135" spans="1:15" s="124" customFormat="1" ht="26.25" customHeight="1">
      <c r="A135" s="454">
        <v>44140099</v>
      </c>
      <c r="B135" s="406" t="s">
        <v>4596</v>
      </c>
      <c r="C135" s="489" t="s">
        <v>665</v>
      </c>
      <c r="D135" s="538">
        <v>1</v>
      </c>
      <c r="E135" s="427"/>
      <c r="F135" s="564"/>
      <c r="G135" s="565"/>
      <c r="H135" s="566"/>
      <c r="I135" s="567"/>
      <c r="J135" s="568">
        <f t="shared" si="4"/>
        <v>0</v>
      </c>
      <c r="K135" s="568">
        <f t="shared" si="5"/>
        <v>0</v>
      </c>
      <c r="L135" s="558"/>
      <c r="M135" s="428"/>
      <c r="N135" s="429"/>
      <c r="O135" s="430"/>
    </row>
    <row r="136" spans="1:15" s="124" customFormat="1" ht="40.5" customHeight="1">
      <c r="A136" s="454">
        <v>44140100</v>
      </c>
      <c r="B136" s="406" t="s">
        <v>4597</v>
      </c>
      <c r="C136" s="489" t="s">
        <v>665</v>
      </c>
      <c r="D136" s="538">
        <v>1</v>
      </c>
      <c r="E136" s="427"/>
      <c r="F136" s="564"/>
      <c r="G136" s="565"/>
      <c r="H136" s="566"/>
      <c r="I136" s="567"/>
      <c r="J136" s="568">
        <f t="shared" si="4"/>
        <v>0</v>
      </c>
      <c r="K136" s="568">
        <f t="shared" si="5"/>
        <v>0</v>
      </c>
      <c r="L136" s="558"/>
      <c r="M136" s="428"/>
      <c r="N136" s="429"/>
      <c r="O136" s="430"/>
    </row>
    <row r="137" spans="1:15" s="124" customFormat="1" ht="30.75" customHeight="1">
      <c r="A137" s="454">
        <v>44140101</v>
      </c>
      <c r="B137" s="406" t="s">
        <v>4598</v>
      </c>
      <c r="C137" s="489" t="s">
        <v>665</v>
      </c>
      <c r="D137" s="538">
        <v>1</v>
      </c>
      <c r="E137" s="427"/>
      <c r="F137" s="564"/>
      <c r="G137" s="565"/>
      <c r="H137" s="566"/>
      <c r="I137" s="567"/>
      <c r="J137" s="568">
        <f t="shared" si="4"/>
        <v>0</v>
      </c>
      <c r="K137" s="568">
        <f t="shared" si="5"/>
        <v>0</v>
      </c>
      <c r="L137" s="558"/>
      <c r="M137" s="428"/>
      <c r="N137" s="429"/>
      <c r="O137" s="430"/>
    </row>
    <row r="138" spans="1:15" s="124" customFormat="1" ht="39" customHeight="1">
      <c r="A138" s="454">
        <v>44140102</v>
      </c>
      <c r="B138" s="406" t="s">
        <v>4599</v>
      </c>
      <c r="C138" s="489" t="s">
        <v>665</v>
      </c>
      <c r="D138" s="538">
        <v>1</v>
      </c>
      <c r="E138" s="427"/>
      <c r="F138" s="564"/>
      <c r="G138" s="565"/>
      <c r="H138" s="566"/>
      <c r="I138" s="567"/>
      <c r="J138" s="568">
        <f t="shared" si="4"/>
        <v>0</v>
      </c>
      <c r="K138" s="568">
        <f t="shared" si="5"/>
        <v>0</v>
      </c>
      <c r="L138" s="558"/>
      <c r="M138" s="428"/>
      <c r="N138" s="429"/>
      <c r="O138" s="430"/>
    </row>
    <row r="139" spans="1:15" s="124" customFormat="1" ht="29.25" customHeight="1">
      <c r="A139" s="454">
        <v>44140103</v>
      </c>
      <c r="B139" s="406" t="s">
        <v>4600</v>
      </c>
      <c r="C139" s="489" t="s">
        <v>665</v>
      </c>
      <c r="D139" s="538">
        <v>1</v>
      </c>
      <c r="E139" s="427"/>
      <c r="F139" s="564"/>
      <c r="G139" s="565"/>
      <c r="H139" s="566"/>
      <c r="I139" s="567"/>
      <c r="J139" s="568">
        <f t="shared" si="4"/>
        <v>0</v>
      </c>
      <c r="K139" s="568">
        <f t="shared" si="5"/>
        <v>0</v>
      </c>
      <c r="L139" s="558"/>
      <c r="M139" s="428"/>
      <c r="N139" s="429"/>
      <c r="O139" s="430"/>
    </row>
    <row r="140" spans="1:15" s="285" customFormat="1" ht="21" customHeight="1">
      <c r="A140" s="490"/>
      <c r="B140" s="493" t="s">
        <v>4601</v>
      </c>
      <c r="C140" s="492"/>
      <c r="D140" s="540"/>
      <c r="E140" s="540"/>
      <c r="F140" s="540"/>
      <c r="G140" s="540"/>
      <c r="H140" s="540"/>
      <c r="I140" s="540"/>
      <c r="J140" s="540"/>
      <c r="K140" s="540"/>
      <c r="L140" s="540"/>
      <c r="M140" s="540"/>
      <c r="N140" s="540"/>
      <c r="O140" s="540"/>
    </row>
    <row r="141" spans="1:15" s="124" customFormat="1" ht="33.75" customHeight="1">
      <c r="A141" s="454">
        <v>44140104</v>
      </c>
      <c r="B141" s="406" t="s">
        <v>4602</v>
      </c>
      <c r="C141" s="489" t="s">
        <v>665</v>
      </c>
      <c r="D141" s="538">
        <v>1</v>
      </c>
      <c r="E141" s="427"/>
      <c r="F141" s="564"/>
      <c r="G141" s="565"/>
      <c r="H141" s="566"/>
      <c r="I141" s="567"/>
      <c r="J141" s="568">
        <f t="shared" si="4"/>
        <v>0</v>
      </c>
      <c r="K141" s="568">
        <f t="shared" si="5"/>
        <v>0</v>
      </c>
      <c r="L141" s="558"/>
      <c r="M141" s="428"/>
      <c r="N141" s="429"/>
      <c r="O141" s="430"/>
    </row>
    <row r="142" spans="1:15" s="124" customFormat="1" ht="21" customHeight="1">
      <c r="A142" s="454">
        <v>44140105</v>
      </c>
      <c r="B142" s="406" t="s">
        <v>4603</v>
      </c>
      <c r="C142" s="489" t="s">
        <v>665</v>
      </c>
      <c r="D142" s="538">
        <v>1</v>
      </c>
      <c r="E142" s="427"/>
      <c r="F142" s="564"/>
      <c r="G142" s="565"/>
      <c r="H142" s="566"/>
      <c r="I142" s="567"/>
      <c r="J142" s="568">
        <f t="shared" si="4"/>
        <v>0</v>
      </c>
      <c r="K142" s="568">
        <f t="shared" si="5"/>
        <v>0</v>
      </c>
      <c r="L142" s="558"/>
      <c r="M142" s="428"/>
      <c r="N142" s="429"/>
      <c r="O142" s="430"/>
    </row>
    <row r="143" spans="1:15" s="124" customFormat="1" ht="21" customHeight="1">
      <c r="A143" s="454">
        <v>44140106</v>
      </c>
      <c r="B143" s="406" t="s">
        <v>4604</v>
      </c>
      <c r="C143" s="489" t="s">
        <v>665</v>
      </c>
      <c r="D143" s="538">
        <v>1</v>
      </c>
      <c r="E143" s="427"/>
      <c r="F143" s="564"/>
      <c r="G143" s="565"/>
      <c r="H143" s="566"/>
      <c r="I143" s="567"/>
      <c r="J143" s="568">
        <f t="shared" si="4"/>
        <v>0</v>
      </c>
      <c r="K143" s="568">
        <f t="shared" si="5"/>
        <v>0</v>
      </c>
      <c r="L143" s="558"/>
      <c r="M143" s="428"/>
      <c r="N143" s="429"/>
      <c r="O143" s="430"/>
    </row>
    <row r="144" spans="1:15" s="285" customFormat="1" ht="21" customHeight="1">
      <c r="A144" s="490"/>
      <c r="B144" s="493" t="s">
        <v>4524</v>
      </c>
      <c r="C144" s="492"/>
      <c r="D144" s="540"/>
      <c r="E144" s="540"/>
      <c r="F144" s="540"/>
      <c r="G144" s="540"/>
      <c r="H144" s="540"/>
      <c r="I144" s="540"/>
      <c r="J144" s="540"/>
      <c r="K144" s="540"/>
      <c r="L144" s="540"/>
      <c r="M144" s="540"/>
      <c r="N144" s="540"/>
      <c r="O144" s="540"/>
    </row>
    <row r="145" spans="1:15" s="124" customFormat="1" ht="21" customHeight="1">
      <c r="A145" s="454">
        <v>44140107</v>
      </c>
      <c r="B145" s="406" t="s">
        <v>4605</v>
      </c>
      <c r="C145" s="489" t="s">
        <v>665</v>
      </c>
      <c r="D145" s="538">
        <v>1</v>
      </c>
      <c r="E145" s="427"/>
      <c r="F145" s="564"/>
      <c r="G145" s="565"/>
      <c r="H145" s="566"/>
      <c r="I145" s="567"/>
      <c r="J145" s="568">
        <f t="shared" si="4"/>
        <v>0</v>
      </c>
      <c r="K145" s="568">
        <f t="shared" si="5"/>
        <v>0</v>
      </c>
      <c r="L145" s="558"/>
      <c r="M145" s="428"/>
      <c r="N145" s="429"/>
      <c r="O145" s="430"/>
    </row>
    <row r="146" spans="1:15" s="124" customFormat="1" ht="28.5" customHeight="1">
      <c r="A146" s="454">
        <v>44140108</v>
      </c>
      <c r="B146" s="406" t="s">
        <v>4606</v>
      </c>
      <c r="C146" s="489" t="s">
        <v>4477</v>
      </c>
      <c r="D146" s="538">
        <v>1</v>
      </c>
      <c r="E146" s="427"/>
      <c r="F146" s="564"/>
      <c r="G146" s="565"/>
      <c r="H146" s="566"/>
      <c r="I146" s="567"/>
      <c r="J146" s="568">
        <f t="shared" si="4"/>
        <v>0</v>
      </c>
      <c r="K146" s="568">
        <f t="shared" si="5"/>
        <v>0</v>
      </c>
      <c r="L146" s="558"/>
      <c r="M146" s="428"/>
      <c r="N146" s="429"/>
      <c r="O146" s="430"/>
    </row>
    <row r="147" spans="1:15" s="124" customFormat="1" ht="30" customHeight="1">
      <c r="A147" s="454">
        <v>44140109</v>
      </c>
      <c r="B147" s="406" t="s">
        <v>4607</v>
      </c>
      <c r="C147" s="489" t="s">
        <v>665</v>
      </c>
      <c r="D147" s="538">
        <v>1</v>
      </c>
      <c r="E147" s="427"/>
      <c r="F147" s="564"/>
      <c r="G147" s="565"/>
      <c r="H147" s="566"/>
      <c r="I147" s="567"/>
      <c r="J147" s="568">
        <f t="shared" si="4"/>
        <v>0</v>
      </c>
      <c r="K147" s="568">
        <f t="shared" si="5"/>
        <v>0</v>
      </c>
      <c r="L147" s="558"/>
      <c r="M147" s="428"/>
      <c r="N147" s="429"/>
      <c r="O147" s="430"/>
    </row>
    <row r="148" spans="1:15" s="124" customFormat="1" ht="30" customHeight="1">
      <c r="A148" s="454">
        <v>44140110</v>
      </c>
      <c r="B148" s="406" t="s">
        <v>4608</v>
      </c>
      <c r="C148" s="489" t="s">
        <v>665</v>
      </c>
      <c r="D148" s="538">
        <v>1</v>
      </c>
      <c r="E148" s="427"/>
      <c r="F148" s="564"/>
      <c r="G148" s="565"/>
      <c r="H148" s="566"/>
      <c r="I148" s="567"/>
      <c r="J148" s="568">
        <f t="shared" si="4"/>
        <v>0</v>
      </c>
      <c r="K148" s="568">
        <f t="shared" si="5"/>
        <v>0</v>
      </c>
      <c r="L148" s="558"/>
      <c r="M148" s="428"/>
      <c r="N148" s="429"/>
      <c r="O148" s="430"/>
    </row>
    <row r="149" spans="1:15" s="124" customFormat="1" ht="30.75" customHeight="1">
      <c r="A149" s="454">
        <v>44140111</v>
      </c>
      <c r="B149" s="406" t="s">
        <v>4609</v>
      </c>
      <c r="C149" s="489" t="s">
        <v>665</v>
      </c>
      <c r="D149" s="538">
        <v>1</v>
      </c>
      <c r="E149" s="427"/>
      <c r="F149" s="564"/>
      <c r="G149" s="565"/>
      <c r="H149" s="566"/>
      <c r="I149" s="567"/>
      <c r="J149" s="568">
        <f t="shared" si="4"/>
        <v>0</v>
      </c>
      <c r="K149" s="568">
        <f t="shared" si="5"/>
        <v>0</v>
      </c>
      <c r="L149" s="558"/>
      <c r="M149" s="428"/>
      <c r="N149" s="429"/>
      <c r="O149" s="430"/>
    </row>
    <row r="150" spans="1:15" s="124" customFormat="1" ht="40.5" customHeight="1">
      <c r="A150" s="454">
        <v>44140112</v>
      </c>
      <c r="B150" s="406" t="s">
        <v>4610</v>
      </c>
      <c r="C150" s="489" t="s">
        <v>665</v>
      </c>
      <c r="D150" s="538">
        <v>1</v>
      </c>
      <c r="E150" s="427"/>
      <c r="F150" s="564"/>
      <c r="G150" s="565"/>
      <c r="H150" s="566"/>
      <c r="I150" s="567"/>
      <c r="J150" s="568">
        <f t="shared" si="4"/>
        <v>0</v>
      </c>
      <c r="K150" s="568">
        <f t="shared" si="5"/>
        <v>0</v>
      </c>
      <c r="L150" s="558"/>
      <c r="M150" s="428"/>
      <c r="N150" s="429"/>
      <c r="O150" s="430"/>
    </row>
    <row r="151" spans="1:15" s="124" customFormat="1" ht="21" customHeight="1">
      <c r="A151" s="454">
        <v>44140113</v>
      </c>
      <c r="B151" s="406" t="s">
        <v>4611</v>
      </c>
      <c r="C151" s="489" t="s">
        <v>665</v>
      </c>
      <c r="D151" s="538">
        <v>1</v>
      </c>
      <c r="E151" s="427"/>
      <c r="F151" s="564"/>
      <c r="G151" s="565"/>
      <c r="H151" s="566"/>
      <c r="I151" s="567"/>
      <c r="J151" s="568">
        <f t="shared" si="4"/>
        <v>0</v>
      </c>
      <c r="K151" s="568">
        <f t="shared" si="5"/>
        <v>0</v>
      </c>
      <c r="L151" s="558"/>
      <c r="M151" s="428"/>
      <c r="N151" s="429"/>
      <c r="O151" s="430"/>
    </row>
    <row r="152" spans="1:15" s="124" customFormat="1" ht="33" customHeight="1">
      <c r="A152" s="454">
        <v>44140114</v>
      </c>
      <c r="B152" s="406" t="s">
        <v>4612</v>
      </c>
      <c r="C152" s="489" t="s">
        <v>665</v>
      </c>
      <c r="D152" s="538">
        <v>1</v>
      </c>
      <c r="E152" s="427"/>
      <c r="F152" s="564"/>
      <c r="G152" s="565"/>
      <c r="H152" s="566"/>
      <c r="I152" s="567"/>
      <c r="J152" s="568">
        <f t="shared" si="4"/>
        <v>0</v>
      </c>
      <c r="K152" s="568">
        <f t="shared" si="5"/>
        <v>0</v>
      </c>
      <c r="L152" s="558"/>
      <c r="M152" s="428"/>
      <c r="N152" s="429"/>
      <c r="O152" s="430"/>
    </row>
    <row r="153" spans="1:15" s="4" customFormat="1" ht="17.25" customHeight="1">
      <c r="A153" s="499"/>
      <c r="B153" s="500" t="s">
        <v>4613</v>
      </c>
      <c r="C153" s="532"/>
      <c r="D153" s="537"/>
      <c r="E153" s="537"/>
      <c r="F153" s="537"/>
      <c r="G153" s="537"/>
      <c r="H153" s="537"/>
      <c r="I153" s="537"/>
      <c r="J153" s="537"/>
      <c r="K153" s="537"/>
      <c r="L153" s="537"/>
      <c r="M153" s="537"/>
      <c r="N153" s="537"/>
      <c r="O153" s="537"/>
    </row>
    <row r="154" spans="1:15" s="285" customFormat="1" ht="21" customHeight="1">
      <c r="A154" s="490"/>
      <c r="B154" s="493" t="s">
        <v>4614</v>
      </c>
      <c r="C154" s="492"/>
      <c r="D154" s="540"/>
      <c r="E154" s="540"/>
      <c r="F154" s="540"/>
      <c r="G154" s="540"/>
      <c r="H154" s="540"/>
      <c r="I154" s="540"/>
      <c r="J154" s="540"/>
      <c r="K154" s="540"/>
      <c r="L154" s="540"/>
      <c r="M154" s="540"/>
      <c r="N154" s="540"/>
      <c r="O154" s="540"/>
    </row>
    <row r="155" spans="1:15" s="124" customFormat="1" ht="39.75" customHeight="1">
      <c r="A155" s="454">
        <v>44140115</v>
      </c>
      <c r="B155" s="406" t="s">
        <v>4615</v>
      </c>
      <c r="C155" s="489" t="s">
        <v>617</v>
      </c>
      <c r="D155" s="538">
        <v>1</v>
      </c>
      <c r="E155" s="427"/>
      <c r="F155" s="564"/>
      <c r="G155" s="565"/>
      <c r="H155" s="566"/>
      <c r="I155" s="567"/>
      <c r="J155" s="568">
        <f aca="true" t="shared" si="6" ref="J155:J218">D155*F155</f>
        <v>0</v>
      </c>
      <c r="K155" s="568">
        <f aca="true" t="shared" si="7" ref="K155:K218">D155*G155</f>
        <v>0</v>
      </c>
      <c r="L155" s="558"/>
      <c r="M155" s="428"/>
      <c r="N155" s="429"/>
      <c r="O155" s="430"/>
    </row>
    <row r="156" spans="1:15" s="124" customFormat="1" ht="49.5" customHeight="1">
      <c r="A156" s="454">
        <v>44140116</v>
      </c>
      <c r="B156" s="406" t="s">
        <v>4616</v>
      </c>
      <c r="C156" s="489" t="s">
        <v>617</v>
      </c>
      <c r="D156" s="538">
        <v>1</v>
      </c>
      <c r="E156" s="427"/>
      <c r="F156" s="564"/>
      <c r="G156" s="565"/>
      <c r="H156" s="566"/>
      <c r="I156" s="567"/>
      <c r="J156" s="568">
        <f t="shared" si="6"/>
        <v>0</v>
      </c>
      <c r="K156" s="568">
        <f t="shared" si="7"/>
        <v>0</v>
      </c>
      <c r="L156" s="558"/>
      <c r="M156" s="428"/>
      <c r="N156" s="429"/>
      <c r="O156" s="430"/>
    </row>
    <row r="157" spans="1:15" s="124" customFormat="1" ht="44.25" customHeight="1">
      <c r="A157" s="454">
        <v>44140117</v>
      </c>
      <c r="B157" s="406" t="s">
        <v>4617</v>
      </c>
      <c r="C157" s="489" t="s">
        <v>617</v>
      </c>
      <c r="D157" s="538">
        <v>1</v>
      </c>
      <c r="E157" s="427"/>
      <c r="F157" s="564"/>
      <c r="G157" s="565"/>
      <c r="H157" s="566"/>
      <c r="I157" s="567"/>
      <c r="J157" s="568">
        <f t="shared" si="6"/>
        <v>0</v>
      </c>
      <c r="K157" s="568">
        <f t="shared" si="7"/>
        <v>0</v>
      </c>
      <c r="L157" s="558"/>
      <c r="M157" s="428"/>
      <c r="N157" s="429"/>
      <c r="O157" s="430"/>
    </row>
    <row r="158" spans="1:15" s="124" customFormat="1" ht="32.25" customHeight="1">
      <c r="A158" s="454">
        <v>44140118</v>
      </c>
      <c r="B158" s="406" t="s">
        <v>4618</v>
      </c>
      <c r="C158" s="489" t="s">
        <v>617</v>
      </c>
      <c r="D158" s="538">
        <v>1</v>
      </c>
      <c r="E158" s="427"/>
      <c r="F158" s="564"/>
      <c r="G158" s="565"/>
      <c r="H158" s="566"/>
      <c r="I158" s="567"/>
      <c r="J158" s="568">
        <f t="shared" si="6"/>
        <v>0</v>
      </c>
      <c r="K158" s="568">
        <f t="shared" si="7"/>
        <v>0</v>
      </c>
      <c r="L158" s="558"/>
      <c r="M158" s="428"/>
      <c r="N158" s="429"/>
      <c r="O158" s="430"/>
    </row>
    <row r="159" spans="1:15" s="124" customFormat="1" ht="38.25" customHeight="1">
      <c r="A159" s="454">
        <v>44140119</v>
      </c>
      <c r="B159" s="406" t="s">
        <v>4619</v>
      </c>
      <c r="C159" s="489" t="s">
        <v>617</v>
      </c>
      <c r="D159" s="538">
        <v>1</v>
      </c>
      <c r="E159" s="427"/>
      <c r="F159" s="564"/>
      <c r="G159" s="565"/>
      <c r="H159" s="566"/>
      <c r="I159" s="567"/>
      <c r="J159" s="568">
        <f t="shared" si="6"/>
        <v>0</v>
      </c>
      <c r="K159" s="568">
        <f t="shared" si="7"/>
        <v>0</v>
      </c>
      <c r="L159" s="558"/>
      <c r="M159" s="428"/>
      <c r="N159" s="429"/>
      <c r="O159" s="430"/>
    </row>
    <row r="160" spans="1:15" s="124" customFormat="1" ht="42.75" customHeight="1">
      <c r="A160" s="454">
        <v>44140120</v>
      </c>
      <c r="B160" s="406" t="s">
        <v>4620</v>
      </c>
      <c r="C160" s="489" t="s">
        <v>617</v>
      </c>
      <c r="D160" s="538">
        <v>1</v>
      </c>
      <c r="E160" s="427"/>
      <c r="F160" s="564"/>
      <c r="G160" s="565"/>
      <c r="H160" s="566"/>
      <c r="I160" s="567"/>
      <c r="J160" s="568">
        <f t="shared" si="6"/>
        <v>0</v>
      </c>
      <c r="K160" s="568">
        <f t="shared" si="7"/>
        <v>0</v>
      </c>
      <c r="L160" s="558"/>
      <c r="M160" s="428"/>
      <c r="N160" s="429"/>
      <c r="O160" s="430"/>
    </row>
    <row r="161" spans="1:15" s="124" customFormat="1" ht="39.75" customHeight="1">
      <c r="A161" s="454">
        <v>44140121</v>
      </c>
      <c r="B161" s="406" t="s">
        <v>4621</v>
      </c>
      <c r="C161" s="489" t="s">
        <v>617</v>
      </c>
      <c r="D161" s="538">
        <v>1</v>
      </c>
      <c r="E161" s="427"/>
      <c r="F161" s="564"/>
      <c r="G161" s="565"/>
      <c r="H161" s="566"/>
      <c r="I161" s="567"/>
      <c r="J161" s="568">
        <f t="shared" si="6"/>
        <v>0</v>
      </c>
      <c r="K161" s="568">
        <f t="shared" si="7"/>
        <v>0</v>
      </c>
      <c r="L161" s="558"/>
      <c r="M161" s="428"/>
      <c r="N161" s="429"/>
      <c r="O161" s="430"/>
    </row>
    <row r="162" spans="1:15" s="285" customFormat="1" ht="21" customHeight="1">
      <c r="A162" s="490"/>
      <c r="B162" s="493" t="s">
        <v>4622</v>
      </c>
      <c r="C162" s="492"/>
      <c r="D162" s="540"/>
      <c r="E162" s="540"/>
      <c r="F162" s="540"/>
      <c r="G162" s="540"/>
      <c r="H162" s="540"/>
      <c r="I162" s="540"/>
      <c r="J162" s="540"/>
      <c r="K162" s="540"/>
      <c r="L162" s="540"/>
      <c r="M162" s="540"/>
      <c r="N162" s="540"/>
      <c r="O162" s="540"/>
    </row>
    <row r="163" spans="1:15" s="124" customFormat="1" ht="36.75" customHeight="1">
      <c r="A163" s="454">
        <v>44140122</v>
      </c>
      <c r="B163" s="406" t="s">
        <v>4623</v>
      </c>
      <c r="C163" s="489" t="s">
        <v>4477</v>
      </c>
      <c r="D163" s="538">
        <v>1</v>
      </c>
      <c r="E163" s="427"/>
      <c r="F163" s="564"/>
      <c r="G163" s="565"/>
      <c r="H163" s="566"/>
      <c r="I163" s="567"/>
      <c r="J163" s="568">
        <f t="shared" si="6"/>
        <v>0</v>
      </c>
      <c r="K163" s="568">
        <f t="shared" si="7"/>
        <v>0</v>
      </c>
      <c r="L163" s="558"/>
      <c r="M163" s="428"/>
      <c r="N163" s="429"/>
      <c r="O163" s="430"/>
    </row>
    <row r="164" spans="1:15" s="124" customFormat="1" ht="18" customHeight="1">
      <c r="A164" s="454">
        <v>44140123</v>
      </c>
      <c r="B164" s="406" t="s">
        <v>4624</v>
      </c>
      <c r="C164" s="489" t="s">
        <v>665</v>
      </c>
      <c r="D164" s="538">
        <v>1</v>
      </c>
      <c r="E164" s="427"/>
      <c r="F164" s="564"/>
      <c r="G164" s="565"/>
      <c r="H164" s="566"/>
      <c r="I164" s="567"/>
      <c r="J164" s="568">
        <f t="shared" si="6"/>
        <v>0</v>
      </c>
      <c r="K164" s="568">
        <f t="shared" si="7"/>
        <v>0</v>
      </c>
      <c r="L164" s="558"/>
      <c r="M164" s="428"/>
      <c r="N164" s="429"/>
      <c r="O164" s="430"/>
    </row>
    <row r="165" spans="1:15" s="124" customFormat="1" ht="28.5" customHeight="1">
      <c r="A165" s="454">
        <v>44140124</v>
      </c>
      <c r="B165" s="406" t="s">
        <v>4625</v>
      </c>
      <c r="C165" s="489" t="s">
        <v>617</v>
      </c>
      <c r="D165" s="538">
        <v>1</v>
      </c>
      <c r="E165" s="427"/>
      <c r="F165" s="564"/>
      <c r="G165" s="565"/>
      <c r="H165" s="566"/>
      <c r="I165" s="567"/>
      <c r="J165" s="568">
        <f t="shared" si="6"/>
        <v>0</v>
      </c>
      <c r="K165" s="568">
        <f t="shared" si="7"/>
        <v>0</v>
      </c>
      <c r="L165" s="558"/>
      <c r="M165" s="428"/>
      <c r="N165" s="429"/>
      <c r="O165" s="430"/>
    </row>
    <row r="166" spans="1:15" s="124" customFormat="1" ht="39" customHeight="1">
      <c r="A166" s="454">
        <v>44140125</v>
      </c>
      <c r="B166" s="406" t="s">
        <v>4626</v>
      </c>
      <c r="C166" s="489" t="s">
        <v>617</v>
      </c>
      <c r="D166" s="538">
        <v>1</v>
      </c>
      <c r="E166" s="427"/>
      <c r="F166" s="564"/>
      <c r="G166" s="565"/>
      <c r="H166" s="566"/>
      <c r="I166" s="567"/>
      <c r="J166" s="568">
        <f t="shared" si="6"/>
        <v>0</v>
      </c>
      <c r="K166" s="568">
        <f t="shared" si="7"/>
        <v>0</v>
      </c>
      <c r="L166" s="558"/>
      <c r="M166" s="428"/>
      <c r="N166" s="429"/>
      <c r="O166" s="430"/>
    </row>
    <row r="167" spans="1:15" s="124" customFormat="1" ht="33" customHeight="1">
      <c r="A167" s="454">
        <v>44140126</v>
      </c>
      <c r="B167" s="406" t="s">
        <v>4627</v>
      </c>
      <c r="C167" s="489" t="s">
        <v>665</v>
      </c>
      <c r="D167" s="538">
        <v>1</v>
      </c>
      <c r="E167" s="427"/>
      <c r="F167" s="564"/>
      <c r="G167" s="565"/>
      <c r="H167" s="566"/>
      <c r="I167" s="567"/>
      <c r="J167" s="568">
        <f t="shared" si="6"/>
        <v>0</v>
      </c>
      <c r="K167" s="568">
        <f t="shared" si="7"/>
        <v>0</v>
      </c>
      <c r="L167" s="558"/>
      <c r="M167" s="428"/>
      <c r="N167" s="429"/>
      <c r="O167" s="430"/>
    </row>
    <row r="168" spans="1:15" s="124" customFormat="1" ht="23.25" customHeight="1">
      <c r="A168" s="454">
        <v>44140127</v>
      </c>
      <c r="B168" s="406" t="s">
        <v>4628</v>
      </c>
      <c r="C168" s="489" t="s">
        <v>617</v>
      </c>
      <c r="D168" s="538">
        <v>1</v>
      </c>
      <c r="E168" s="427"/>
      <c r="F168" s="564"/>
      <c r="G168" s="565"/>
      <c r="H168" s="566"/>
      <c r="I168" s="567"/>
      <c r="J168" s="568">
        <f t="shared" si="6"/>
        <v>0</v>
      </c>
      <c r="K168" s="568">
        <f t="shared" si="7"/>
        <v>0</v>
      </c>
      <c r="L168" s="558"/>
      <c r="M168" s="428"/>
      <c r="N168" s="429"/>
      <c r="O168" s="430"/>
    </row>
    <row r="169" spans="1:15" s="285" customFormat="1" ht="21" customHeight="1">
      <c r="A169" s="490"/>
      <c r="B169" s="493" t="s">
        <v>4629</v>
      </c>
      <c r="C169" s="492"/>
      <c r="D169" s="540"/>
      <c r="E169" s="540"/>
      <c r="F169" s="540"/>
      <c r="G169" s="540"/>
      <c r="H169" s="540"/>
      <c r="I169" s="540"/>
      <c r="J169" s="540"/>
      <c r="K169" s="540"/>
      <c r="L169" s="540"/>
      <c r="M169" s="540"/>
      <c r="N169" s="540"/>
      <c r="O169" s="540"/>
    </row>
    <row r="170" spans="1:15" s="285" customFormat="1" ht="30" customHeight="1">
      <c r="A170" s="452">
        <v>44140128</v>
      </c>
      <c r="B170" s="424" t="s">
        <v>4630</v>
      </c>
      <c r="C170" s="489" t="s">
        <v>617</v>
      </c>
      <c r="D170" s="538">
        <v>1</v>
      </c>
      <c r="E170" s="427"/>
      <c r="F170" s="564"/>
      <c r="G170" s="565"/>
      <c r="H170" s="566"/>
      <c r="I170" s="567"/>
      <c r="J170" s="568">
        <f t="shared" si="6"/>
        <v>0</v>
      </c>
      <c r="K170" s="568">
        <f t="shared" si="7"/>
        <v>0</v>
      </c>
      <c r="L170" s="558"/>
      <c r="M170" s="428"/>
      <c r="N170" s="429"/>
      <c r="O170" s="430"/>
    </row>
    <row r="171" spans="1:15" s="285" customFormat="1" ht="53.25" customHeight="1">
      <c r="A171" s="452">
        <v>44140129</v>
      </c>
      <c r="B171" s="424" t="s">
        <v>4631</v>
      </c>
      <c r="C171" s="489" t="s">
        <v>617</v>
      </c>
      <c r="D171" s="538">
        <v>1</v>
      </c>
      <c r="E171" s="427"/>
      <c r="F171" s="564"/>
      <c r="G171" s="565"/>
      <c r="H171" s="566"/>
      <c r="I171" s="567"/>
      <c r="J171" s="568">
        <f t="shared" si="6"/>
        <v>0</v>
      </c>
      <c r="K171" s="568">
        <f t="shared" si="7"/>
        <v>0</v>
      </c>
      <c r="L171" s="558"/>
      <c r="M171" s="428"/>
      <c r="N171" s="429"/>
      <c r="O171" s="430"/>
    </row>
    <row r="172" spans="1:15" s="124" customFormat="1" ht="39" customHeight="1">
      <c r="A172" s="454">
        <v>44140130</v>
      </c>
      <c r="B172" s="406" t="s">
        <v>4632</v>
      </c>
      <c r="C172" s="489" t="s">
        <v>617</v>
      </c>
      <c r="D172" s="538">
        <v>1</v>
      </c>
      <c r="E172" s="427"/>
      <c r="F172" s="564"/>
      <c r="G172" s="565"/>
      <c r="H172" s="566"/>
      <c r="I172" s="567"/>
      <c r="J172" s="568">
        <f t="shared" si="6"/>
        <v>0</v>
      </c>
      <c r="K172" s="568">
        <f t="shared" si="7"/>
        <v>0</v>
      </c>
      <c r="L172" s="558"/>
      <c r="M172" s="428"/>
      <c r="N172" s="429"/>
      <c r="O172" s="430"/>
    </row>
    <row r="173" spans="1:15" s="285" customFormat="1" ht="44.25" customHeight="1">
      <c r="A173" s="355">
        <v>44140131</v>
      </c>
      <c r="B173" s="424" t="s">
        <v>4633</v>
      </c>
      <c r="C173" s="489" t="s">
        <v>617</v>
      </c>
      <c r="D173" s="538">
        <v>1</v>
      </c>
      <c r="E173" s="427"/>
      <c r="F173" s="564"/>
      <c r="G173" s="565"/>
      <c r="H173" s="566"/>
      <c r="I173" s="567"/>
      <c r="J173" s="568">
        <f t="shared" si="6"/>
        <v>0</v>
      </c>
      <c r="K173" s="568">
        <f t="shared" si="7"/>
        <v>0</v>
      </c>
      <c r="L173" s="558"/>
      <c r="M173" s="428"/>
      <c r="N173" s="429"/>
      <c r="O173" s="430"/>
    </row>
    <row r="174" spans="1:15" s="285" customFormat="1" ht="63.75" customHeight="1">
      <c r="A174" s="355">
        <v>44140132</v>
      </c>
      <c r="B174" s="424" t="s">
        <v>4634</v>
      </c>
      <c r="C174" s="489" t="s">
        <v>665</v>
      </c>
      <c r="D174" s="538">
        <v>1</v>
      </c>
      <c r="E174" s="427"/>
      <c r="F174" s="564"/>
      <c r="G174" s="565"/>
      <c r="H174" s="566"/>
      <c r="I174" s="567"/>
      <c r="J174" s="568">
        <f t="shared" si="6"/>
        <v>0</v>
      </c>
      <c r="K174" s="568">
        <f t="shared" si="7"/>
        <v>0</v>
      </c>
      <c r="L174" s="558"/>
      <c r="M174" s="428"/>
      <c r="N174" s="429"/>
      <c r="O174" s="430"/>
    </row>
    <row r="175" spans="1:15" s="285" customFormat="1" ht="39.75" customHeight="1">
      <c r="A175" s="355">
        <v>44140133</v>
      </c>
      <c r="B175" s="424" t="s">
        <v>4635</v>
      </c>
      <c r="C175" s="489" t="s">
        <v>665</v>
      </c>
      <c r="D175" s="538">
        <v>1</v>
      </c>
      <c r="E175" s="427"/>
      <c r="F175" s="564"/>
      <c r="G175" s="565"/>
      <c r="H175" s="566"/>
      <c r="I175" s="567"/>
      <c r="J175" s="568">
        <f t="shared" si="6"/>
        <v>0</v>
      </c>
      <c r="K175" s="568">
        <f t="shared" si="7"/>
        <v>0</v>
      </c>
      <c r="L175" s="558"/>
      <c r="M175" s="428"/>
      <c r="N175" s="429"/>
      <c r="O175" s="430"/>
    </row>
    <row r="176" spans="1:15" s="285" customFormat="1" ht="21" customHeight="1">
      <c r="A176" s="490"/>
      <c r="B176" s="493" t="s">
        <v>4486</v>
      </c>
      <c r="C176" s="492"/>
      <c r="D176" s="540"/>
      <c r="E176" s="540"/>
      <c r="F176" s="540"/>
      <c r="G176" s="540"/>
      <c r="H176" s="540"/>
      <c r="I176" s="540"/>
      <c r="J176" s="540"/>
      <c r="K176" s="540"/>
      <c r="L176" s="540"/>
      <c r="M176" s="540"/>
      <c r="N176" s="540"/>
      <c r="O176" s="540"/>
    </row>
    <row r="177" spans="1:15" s="285" customFormat="1" ht="33" customHeight="1">
      <c r="A177" s="355">
        <v>44140134</v>
      </c>
      <c r="B177" s="424" t="s">
        <v>4636</v>
      </c>
      <c r="C177" s="489" t="s">
        <v>665</v>
      </c>
      <c r="D177" s="538">
        <v>1</v>
      </c>
      <c r="E177" s="427"/>
      <c r="F177" s="564"/>
      <c r="G177" s="565"/>
      <c r="H177" s="566"/>
      <c r="I177" s="567"/>
      <c r="J177" s="568">
        <f t="shared" si="6"/>
        <v>0</v>
      </c>
      <c r="K177" s="568">
        <f t="shared" si="7"/>
        <v>0</v>
      </c>
      <c r="L177" s="558"/>
      <c r="M177" s="428"/>
      <c r="N177" s="429"/>
      <c r="O177" s="430"/>
    </row>
    <row r="178" spans="1:15" s="285" customFormat="1" ht="28.5" customHeight="1">
      <c r="A178" s="355">
        <v>44140135</v>
      </c>
      <c r="B178" s="424" t="s">
        <v>4637</v>
      </c>
      <c r="C178" s="489" t="s">
        <v>665</v>
      </c>
      <c r="D178" s="538">
        <v>1</v>
      </c>
      <c r="E178" s="427"/>
      <c r="F178" s="564"/>
      <c r="G178" s="565"/>
      <c r="H178" s="566"/>
      <c r="I178" s="567"/>
      <c r="J178" s="568">
        <f t="shared" si="6"/>
        <v>0</v>
      </c>
      <c r="K178" s="568">
        <f t="shared" si="7"/>
        <v>0</v>
      </c>
      <c r="L178" s="558"/>
      <c r="M178" s="428"/>
      <c r="N178" s="429"/>
      <c r="O178" s="430"/>
    </row>
    <row r="179" spans="1:15" s="124" customFormat="1" ht="25.5" customHeight="1">
      <c r="A179" s="454">
        <v>44140136</v>
      </c>
      <c r="B179" s="406" t="s">
        <v>4638</v>
      </c>
      <c r="C179" s="489" t="s">
        <v>665</v>
      </c>
      <c r="D179" s="539">
        <v>1</v>
      </c>
      <c r="E179" s="427"/>
      <c r="F179" s="564"/>
      <c r="G179" s="565"/>
      <c r="H179" s="566"/>
      <c r="I179" s="567"/>
      <c r="J179" s="568">
        <f t="shared" si="6"/>
        <v>0</v>
      </c>
      <c r="K179" s="568">
        <f t="shared" si="7"/>
        <v>0</v>
      </c>
      <c r="L179" s="558"/>
      <c r="M179" s="428"/>
      <c r="N179" s="429"/>
      <c r="O179" s="430"/>
    </row>
    <row r="180" spans="1:15" s="124" customFormat="1" ht="21.75" customHeight="1">
      <c r="A180" s="454">
        <v>44140137</v>
      </c>
      <c r="B180" s="406" t="s">
        <v>4639</v>
      </c>
      <c r="C180" s="489" t="s">
        <v>617</v>
      </c>
      <c r="D180" s="538">
        <v>1</v>
      </c>
      <c r="E180" s="427"/>
      <c r="F180" s="564"/>
      <c r="G180" s="565"/>
      <c r="H180" s="566"/>
      <c r="I180" s="567"/>
      <c r="J180" s="568">
        <f t="shared" si="6"/>
        <v>0</v>
      </c>
      <c r="K180" s="568">
        <f t="shared" si="7"/>
        <v>0</v>
      </c>
      <c r="L180" s="558"/>
      <c r="M180" s="428"/>
      <c r="N180" s="429"/>
      <c r="O180" s="430"/>
    </row>
    <row r="181" spans="1:15" s="124" customFormat="1" ht="29.25" customHeight="1">
      <c r="A181" s="454">
        <v>44140138</v>
      </c>
      <c r="B181" s="406" t="s">
        <v>4640</v>
      </c>
      <c r="C181" s="489" t="s">
        <v>4477</v>
      </c>
      <c r="D181" s="538">
        <v>1</v>
      </c>
      <c r="E181" s="427"/>
      <c r="F181" s="564"/>
      <c r="G181" s="565"/>
      <c r="H181" s="566"/>
      <c r="I181" s="567"/>
      <c r="J181" s="568">
        <f t="shared" si="6"/>
        <v>0</v>
      </c>
      <c r="K181" s="568">
        <f t="shared" si="7"/>
        <v>0</v>
      </c>
      <c r="L181" s="558"/>
      <c r="M181" s="428"/>
      <c r="N181" s="429"/>
      <c r="O181" s="430"/>
    </row>
    <row r="182" spans="1:15" s="124" customFormat="1" ht="27.75" customHeight="1">
      <c r="A182" s="454">
        <v>44140139</v>
      </c>
      <c r="B182" s="501" t="s">
        <v>4641</v>
      </c>
      <c r="C182" s="489" t="s">
        <v>665</v>
      </c>
      <c r="D182" s="539">
        <v>1</v>
      </c>
      <c r="E182" s="427"/>
      <c r="F182" s="564"/>
      <c r="G182" s="565"/>
      <c r="H182" s="566"/>
      <c r="I182" s="567"/>
      <c r="J182" s="568">
        <f t="shared" si="6"/>
        <v>0</v>
      </c>
      <c r="K182" s="568">
        <f t="shared" si="7"/>
        <v>0</v>
      </c>
      <c r="L182" s="558"/>
      <c r="M182" s="428"/>
      <c r="N182" s="429"/>
      <c r="O182" s="430"/>
    </row>
    <row r="183" spans="1:15" s="124" customFormat="1" ht="21" customHeight="1">
      <c r="A183" s="454">
        <v>44140140</v>
      </c>
      <c r="B183" s="115" t="s">
        <v>4483</v>
      </c>
      <c r="C183" s="528" t="s">
        <v>617</v>
      </c>
      <c r="D183" s="538">
        <v>1</v>
      </c>
      <c r="E183" s="427"/>
      <c r="F183" s="564"/>
      <c r="G183" s="565"/>
      <c r="H183" s="566"/>
      <c r="I183" s="567"/>
      <c r="J183" s="568">
        <f t="shared" si="6"/>
        <v>0</v>
      </c>
      <c r="K183" s="568">
        <f t="shared" si="7"/>
        <v>0</v>
      </c>
      <c r="L183" s="558"/>
      <c r="M183" s="428"/>
      <c r="N183" s="429"/>
      <c r="O183" s="430"/>
    </row>
    <row r="184" spans="1:15" s="124" customFormat="1" ht="36" customHeight="1">
      <c r="A184" s="458">
        <v>44140141</v>
      </c>
      <c r="B184" s="115" t="s">
        <v>4642</v>
      </c>
      <c r="C184" s="528" t="s">
        <v>617</v>
      </c>
      <c r="D184" s="538">
        <v>1</v>
      </c>
      <c r="E184" s="427"/>
      <c r="F184" s="564"/>
      <c r="G184" s="565"/>
      <c r="H184" s="566"/>
      <c r="I184" s="567"/>
      <c r="J184" s="568">
        <f t="shared" si="6"/>
        <v>0</v>
      </c>
      <c r="K184" s="568">
        <f t="shared" si="7"/>
        <v>0</v>
      </c>
      <c r="L184" s="558"/>
      <c r="M184" s="428"/>
      <c r="N184" s="429"/>
      <c r="O184" s="430"/>
    </row>
    <row r="185" spans="1:15" s="124" customFormat="1" ht="27" customHeight="1">
      <c r="A185" s="454">
        <v>44140142</v>
      </c>
      <c r="B185" s="406" t="s">
        <v>4643</v>
      </c>
      <c r="C185" s="489" t="s">
        <v>617</v>
      </c>
      <c r="D185" s="538">
        <v>1</v>
      </c>
      <c r="E185" s="427"/>
      <c r="F185" s="564"/>
      <c r="G185" s="565"/>
      <c r="H185" s="566"/>
      <c r="I185" s="567"/>
      <c r="J185" s="568">
        <f t="shared" si="6"/>
        <v>0</v>
      </c>
      <c r="K185" s="568">
        <f t="shared" si="7"/>
        <v>0</v>
      </c>
      <c r="L185" s="558"/>
      <c r="M185" s="428"/>
      <c r="N185" s="429"/>
      <c r="O185" s="430"/>
    </row>
    <row r="186" spans="1:15" s="124" customFormat="1" ht="36" customHeight="1">
      <c r="A186" s="454">
        <v>44140143</v>
      </c>
      <c r="B186" s="406" t="s">
        <v>4644</v>
      </c>
      <c r="C186" s="489" t="s">
        <v>665</v>
      </c>
      <c r="D186" s="538">
        <v>1</v>
      </c>
      <c r="E186" s="427"/>
      <c r="F186" s="564"/>
      <c r="G186" s="565"/>
      <c r="H186" s="566"/>
      <c r="I186" s="567"/>
      <c r="J186" s="568">
        <f t="shared" si="6"/>
        <v>0</v>
      </c>
      <c r="K186" s="568">
        <f t="shared" si="7"/>
        <v>0</v>
      </c>
      <c r="L186" s="558"/>
      <c r="M186" s="428"/>
      <c r="N186" s="429"/>
      <c r="O186" s="430"/>
    </row>
    <row r="187" spans="1:15" s="285" customFormat="1" ht="21.75" customHeight="1">
      <c r="A187" s="490"/>
      <c r="B187" s="491" t="s">
        <v>4645</v>
      </c>
      <c r="C187" s="492"/>
      <c r="D187" s="541"/>
      <c r="E187" s="541"/>
      <c r="F187" s="541"/>
      <c r="G187" s="541"/>
      <c r="H187" s="541"/>
      <c r="I187" s="541"/>
      <c r="J187" s="541"/>
      <c r="K187" s="541"/>
      <c r="L187" s="541"/>
      <c r="M187" s="541"/>
      <c r="N187" s="541"/>
      <c r="O187" s="541"/>
    </row>
    <row r="188" spans="1:15" s="285" customFormat="1" ht="27" customHeight="1">
      <c r="A188" s="355">
        <v>44140144</v>
      </c>
      <c r="B188" s="424" t="s">
        <v>4646</v>
      </c>
      <c r="C188" s="489" t="s">
        <v>665</v>
      </c>
      <c r="D188" s="538">
        <v>1</v>
      </c>
      <c r="E188" s="427"/>
      <c r="F188" s="564"/>
      <c r="G188" s="565"/>
      <c r="H188" s="566"/>
      <c r="I188" s="567"/>
      <c r="J188" s="568">
        <f t="shared" si="6"/>
        <v>0</v>
      </c>
      <c r="K188" s="568">
        <f t="shared" si="7"/>
        <v>0</v>
      </c>
      <c r="L188" s="558"/>
      <c r="M188" s="428"/>
      <c r="N188" s="429"/>
      <c r="O188" s="430"/>
    </row>
    <row r="189" spans="1:15" s="285" customFormat="1" ht="39.75" customHeight="1">
      <c r="A189" s="355">
        <v>44140145</v>
      </c>
      <c r="B189" s="424" t="s">
        <v>4647</v>
      </c>
      <c r="C189" s="489" t="s">
        <v>665</v>
      </c>
      <c r="D189" s="538">
        <v>1</v>
      </c>
      <c r="E189" s="427"/>
      <c r="F189" s="564"/>
      <c r="G189" s="565"/>
      <c r="H189" s="566"/>
      <c r="I189" s="567"/>
      <c r="J189" s="568">
        <f t="shared" si="6"/>
        <v>0</v>
      </c>
      <c r="K189" s="568">
        <f t="shared" si="7"/>
        <v>0</v>
      </c>
      <c r="L189" s="558"/>
      <c r="M189" s="428"/>
      <c r="N189" s="429"/>
      <c r="O189" s="430"/>
    </row>
    <row r="190" spans="1:15" s="285" customFormat="1" ht="39.75" customHeight="1">
      <c r="A190" s="355">
        <v>44140146</v>
      </c>
      <c r="B190" s="424" t="s">
        <v>4648</v>
      </c>
      <c r="C190" s="489" t="s">
        <v>665</v>
      </c>
      <c r="D190" s="538">
        <v>1</v>
      </c>
      <c r="E190" s="427"/>
      <c r="F190" s="564"/>
      <c r="G190" s="565"/>
      <c r="H190" s="566"/>
      <c r="I190" s="567"/>
      <c r="J190" s="568">
        <f t="shared" si="6"/>
        <v>0</v>
      </c>
      <c r="K190" s="568">
        <f t="shared" si="7"/>
        <v>0</v>
      </c>
      <c r="L190" s="558"/>
      <c r="M190" s="428"/>
      <c r="N190" s="429"/>
      <c r="O190" s="430"/>
    </row>
    <row r="191" spans="1:15" s="4" customFormat="1" ht="17.25" customHeight="1">
      <c r="A191" s="499"/>
      <c r="B191" s="500" t="s">
        <v>4649</v>
      </c>
      <c r="C191" s="532"/>
      <c r="D191" s="537"/>
      <c r="E191" s="537"/>
      <c r="F191" s="537"/>
      <c r="G191" s="537"/>
      <c r="H191" s="537"/>
      <c r="I191" s="537"/>
      <c r="J191" s="537"/>
      <c r="K191" s="537"/>
      <c r="L191" s="537"/>
      <c r="M191" s="537"/>
      <c r="N191" s="537"/>
      <c r="O191" s="537"/>
    </row>
    <row r="192" spans="1:15" s="285" customFormat="1" ht="25.5" customHeight="1">
      <c r="A192" s="355">
        <v>44140147</v>
      </c>
      <c r="B192" s="424" t="s">
        <v>4650</v>
      </c>
      <c r="C192" s="489" t="s">
        <v>617</v>
      </c>
      <c r="D192" s="538">
        <v>1</v>
      </c>
      <c r="E192" s="427"/>
      <c r="F192" s="564"/>
      <c r="G192" s="565"/>
      <c r="H192" s="566"/>
      <c r="I192" s="567"/>
      <c r="J192" s="568">
        <f t="shared" si="6"/>
        <v>0</v>
      </c>
      <c r="K192" s="568">
        <f t="shared" si="7"/>
        <v>0</v>
      </c>
      <c r="L192" s="558"/>
      <c r="M192" s="428"/>
      <c r="N192" s="429"/>
      <c r="O192" s="430"/>
    </row>
    <row r="193" spans="1:15" s="285" customFormat="1" ht="25.5" customHeight="1">
      <c r="A193" s="355">
        <v>44140148</v>
      </c>
      <c r="B193" s="502" t="s">
        <v>4651</v>
      </c>
      <c r="C193" s="489" t="s">
        <v>617</v>
      </c>
      <c r="D193" s="538">
        <v>1</v>
      </c>
      <c r="E193" s="427"/>
      <c r="F193" s="564"/>
      <c r="G193" s="565"/>
      <c r="H193" s="566"/>
      <c r="I193" s="567"/>
      <c r="J193" s="568">
        <f t="shared" si="6"/>
        <v>0</v>
      </c>
      <c r="K193" s="568">
        <f t="shared" si="7"/>
        <v>0</v>
      </c>
      <c r="L193" s="558"/>
      <c r="M193" s="428"/>
      <c r="N193" s="429"/>
      <c r="O193" s="430"/>
    </row>
    <row r="194" spans="1:15" s="285" customFormat="1" ht="27.75" customHeight="1">
      <c r="A194" s="355">
        <v>44140149</v>
      </c>
      <c r="B194" s="502" t="s">
        <v>4652</v>
      </c>
      <c r="C194" s="489" t="s">
        <v>617</v>
      </c>
      <c r="D194" s="538">
        <v>1</v>
      </c>
      <c r="E194" s="427"/>
      <c r="F194" s="564"/>
      <c r="G194" s="565"/>
      <c r="H194" s="566"/>
      <c r="I194" s="567"/>
      <c r="J194" s="568">
        <f t="shared" si="6"/>
        <v>0</v>
      </c>
      <c r="K194" s="568">
        <f t="shared" si="7"/>
        <v>0</v>
      </c>
      <c r="L194" s="558"/>
      <c r="M194" s="428"/>
      <c r="N194" s="429"/>
      <c r="O194" s="430"/>
    </row>
    <row r="195" spans="1:15" s="285" customFormat="1" ht="21" customHeight="1">
      <c r="A195" s="355">
        <v>44140150</v>
      </c>
      <c r="B195" s="502" t="s">
        <v>4653</v>
      </c>
      <c r="C195" s="489" t="s">
        <v>665</v>
      </c>
      <c r="D195" s="538">
        <v>1</v>
      </c>
      <c r="E195" s="427"/>
      <c r="F195" s="564"/>
      <c r="G195" s="565"/>
      <c r="H195" s="566"/>
      <c r="I195" s="567"/>
      <c r="J195" s="568">
        <f t="shared" si="6"/>
        <v>0</v>
      </c>
      <c r="K195" s="568">
        <f t="shared" si="7"/>
        <v>0</v>
      </c>
      <c r="L195" s="558"/>
      <c r="M195" s="428"/>
      <c r="N195" s="429"/>
      <c r="O195" s="430"/>
    </row>
    <row r="196" spans="1:15" s="285" customFormat="1" ht="41.25" customHeight="1">
      <c r="A196" s="355">
        <v>44140151</v>
      </c>
      <c r="B196" s="424" t="s">
        <v>4654</v>
      </c>
      <c r="C196" s="489" t="s">
        <v>665</v>
      </c>
      <c r="D196" s="538">
        <v>1</v>
      </c>
      <c r="E196" s="427"/>
      <c r="F196" s="564"/>
      <c r="G196" s="565"/>
      <c r="H196" s="566"/>
      <c r="I196" s="567"/>
      <c r="J196" s="568">
        <f t="shared" si="6"/>
        <v>0</v>
      </c>
      <c r="K196" s="568">
        <f t="shared" si="7"/>
        <v>0</v>
      </c>
      <c r="L196" s="558"/>
      <c r="M196" s="428"/>
      <c r="N196" s="429"/>
      <c r="O196" s="430"/>
    </row>
    <row r="197" spans="1:15" s="4" customFormat="1" ht="17.25" customHeight="1">
      <c r="A197" s="499"/>
      <c r="B197" s="500" t="s">
        <v>4524</v>
      </c>
      <c r="C197" s="532"/>
      <c r="D197" s="537"/>
      <c r="E197" s="537"/>
      <c r="F197" s="537"/>
      <c r="G197" s="537"/>
      <c r="H197" s="537"/>
      <c r="I197" s="537"/>
      <c r="J197" s="537"/>
      <c r="K197" s="537"/>
      <c r="L197" s="537"/>
      <c r="M197" s="537"/>
      <c r="N197" s="537"/>
      <c r="O197" s="537"/>
    </row>
    <row r="198" spans="1:15" s="285" customFormat="1" ht="19.5" customHeight="1">
      <c r="A198" s="490"/>
      <c r="B198" s="491" t="s">
        <v>4655</v>
      </c>
      <c r="C198" s="492"/>
      <c r="D198" s="541"/>
      <c r="E198" s="541"/>
      <c r="F198" s="541"/>
      <c r="G198" s="541"/>
      <c r="H198" s="541"/>
      <c r="I198" s="541"/>
      <c r="J198" s="541"/>
      <c r="K198" s="541"/>
      <c r="L198" s="541"/>
      <c r="M198" s="541"/>
      <c r="N198" s="541"/>
      <c r="O198" s="541"/>
    </row>
    <row r="199" spans="1:15" s="285" customFormat="1" ht="42.75" customHeight="1">
      <c r="A199" s="355">
        <v>44140152</v>
      </c>
      <c r="B199" s="406" t="s">
        <v>4656</v>
      </c>
      <c r="C199" s="489" t="s">
        <v>617</v>
      </c>
      <c r="D199" s="538">
        <v>1</v>
      </c>
      <c r="E199" s="427"/>
      <c r="F199" s="564"/>
      <c r="G199" s="565"/>
      <c r="H199" s="566"/>
      <c r="I199" s="567"/>
      <c r="J199" s="568">
        <f t="shared" si="6"/>
        <v>0</v>
      </c>
      <c r="K199" s="568">
        <f t="shared" si="7"/>
        <v>0</v>
      </c>
      <c r="L199" s="558"/>
      <c r="M199" s="428"/>
      <c r="N199" s="429"/>
      <c r="O199" s="430"/>
    </row>
    <row r="200" spans="1:15" s="285" customFormat="1" ht="39" customHeight="1">
      <c r="A200" s="355">
        <v>44140153</v>
      </c>
      <c r="B200" s="406" t="s">
        <v>4657</v>
      </c>
      <c r="C200" s="489" t="s">
        <v>617</v>
      </c>
      <c r="D200" s="538">
        <v>1</v>
      </c>
      <c r="E200" s="427"/>
      <c r="F200" s="564"/>
      <c r="G200" s="565"/>
      <c r="H200" s="566"/>
      <c r="I200" s="567"/>
      <c r="J200" s="568">
        <f t="shared" si="6"/>
        <v>0</v>
      </c>
      <c r="K200" s="568">
        <f t="shared" si="7"/>
        <v>0</v>
      </c>
      <c r="L200" s="558"/>
      <c r="M200" s="428"/>
      <c r="N200" s="429"/>
      <c r="O200" s="430"/>
    </row>
    <row r="201" spans="1:15" s="285" customFormat="1" ht="40.5" customHeight="1">
      <c r="A201" s="355">
        <v>44140154</v>
      </c>
      <c r="B201" s="406" t="s">
        <v>4658</v>
      </c>
      <c r="C201" s="489" t="s">
        <v>617</v>
      </c>
      <c r="D201" s="538">
        <v>1</v>
      </c>
      <c r="E201" s="427"/>
      <c r="F201" s="564"/>
      <c r="G201" s="565"/>
      <c r="H201" s="566"/>
      <c r="I201" s="567"/>
      <c r="J201" s="568">
        <f t="shared" si="6"/>
        <v>0</v>
      </c>
      <c r="K201" s="568">
        <f t="shared" si="7"/>
        <v>0</v>
      </c>
      <c r="L201" s="558"/>
      <c r="M201" s="428"/>
      <c r="N201" s="429"/>
      <c r="O201" s="430"/>
    </row>
    <row r="202" spans="1:15" s="285" customFormat="1" ht="39" customHeight="1">
      <c r="A202" s="355">
        <v>44140155</v>
      </c>
      <c r="B202" s="406" t="s">
        <v>4659</v>
      </c>
      <c r="C202" s="489" t="s">
        <v>617</v>
      </c>
      <c r="D202" s="538">
        <v>1</v>
      </c>
      <c r="E202" s="427"/>
      <c r="F202" s="564"/>
      <c r="G202" s="565"/>
      <c r="H202" s="566"/>
      <c r="I202" s="567"/>
      <c r="J202" s="568">
        <f t="shared" si="6"/>
        <v>0</v>
      </c>
      <c r="K202" s="568">
        <f t="shared" si="7"/>
        <v>0</v>
      </c>
      <c r="L202" s="558"/>
      <c r="M202" s="428"/>
      <c r="N202" s="429"/>
      <c r="O202" s="430"/>
    </row>
    <row r="203" spans="1:15" s="285" customFormat="1" ht="40.5" customHeight="1">
      <c r="A203" s="355">
        <v>44140156</v>
      </c>
      <c r="B203" s="406" t="s">
        <v>4660</v>
      </c>
      <c r="C203" s="489" t="s">
        <v>617</v>
      </c>
      <c r="D203" s="538">
        <v>1</v>
      </c>
      <c r="E203" s="427"/>
      <c r="F203" s="564"/>
      <c r="G203" s="565"/>
      <c r="H203" s="566"/>
      <c r="I203" s="567"/>
      <c r="J203" s="568">
        <f t="shared" si="6"/>
        <v>0</v>
      </c>
      <c r="K203" s="568">
        <f t="shared" si="7"/>
        <v>0</v>
      </c>
      <c r="L203" s="558"/>
      <c r="M203" s="428"/>
      <c r="N203" s="429"/>
      <c r="O203" s="430"/>
    </row>
    <row r="204" spans="1:15" s="285" customFormat="1" ht="25.5" customHeight="1">
      <c r="A204" s="355">
        <v>44140157</v>
      </c>
      <c r="B204" s="406" t="s">
        <v>4661</v>
      </c>
      <c r="C204" s="489" t="s">
        <v>617</v>
      </c>
      <c r="D204" s="538">
        <v>1</v>
      </c>
      <c r="E204" s="427"/>
      <c r="F204" s="564"/>
      <c r="G204" s="565"/>
      <c r="H204" s="566"/>
      <c r="I204" s="567"/>
      <c r="J204" s="568">
        <f t="shared" si="6"/>
        <v>0</v>
      </c>
      <c r="K204" s="568">
        <f t="shared" si="7"/>
        <v>0</v>
      </c>
      <c r="L204" s="558"/>
      <c r="M204" s="428"/>
      <c r="N204" s="429"/>
      <c r="O204" s="430"/>
    </row>
    <row r="205" spans="1:15" s="285" customFormat="1" ht="19.5" customHeight="1">
      <c r="A205" s="490"/>
      <c r="B205" s="491" t="s">
        <v>4662</v>
      </c>
      <c r="C205" s="492"/>
      <c r="D205" s="541"/>
      <c r="E205" s="541"/>
      <c r="F205" s="541"/>
      <c r="G205" s="541"/>
      <c r="H205" s="541"/>
      <c r="I205" s="541"/>
      <c r="J205" s="541"/>
      <c r="K205" s="541"/>
      <c r="L205" s="541"/>
      <c r="M205" s="541"/>
      <c r="N205" s="541"/>
      <c r="O205" s="541"/>
    </row>
    <row r="206" spans="1:15" s="285" customFormat="1" ht="27.75" customHeight="1">
      <c r="A206" s="355">
        <v>44140158</v>
      </c>
      <c r="B206" s="406" t="s">
        <v>4663</v>
      </c>
      <c r="C206" s="489" t="s">
        <v>617</v>
      </c>
      <c r="D206" s="538">
        <v>1</v>
      </c>
      <c r="E206" s="427"/>
      <c r="F206" s="564"/>
      <c r="G206" s="565"/>
      <c r="H206" s="566"/>
      <c r="I206" s="567"/>
      <c r="J206" s="568">
        <f t="shared" si="6"/>
        <v>0</v>
      </c>
      <c r="K206" s="568">
        <f t="shared" si="7"/>
        <v>0</v>
      </c>
      <c r="L206" s="558"/>
      <c r="M206" s="428"/>
      <c r="N206" s="429"/>
      <c r="O206" s="430"/>
    </row>
    <row r="207" spans="1:15" s="285" customFormat="1" ht="29.25" customHeight="1">
      <c r="A207" s="355">
        <v>44140159</v>
      </c>
      <c r="B207" s="406" t="s">
        <v>4664</v>
      </c>
      <c r="C207" s="489" t="s">
        <v>665</v>
      </c>
      <c r="D207" s="538">
        <v>1</v>
      </c>
      <c r="E207" s="427"/>
      <c r="F207" s="564"/>
      <c r="G207" s="565"/>
      <c r="H207" s="566"/>
      <c r="I207" s="567"/>
      <c r="J207" s="568">
        <f t="shared" si="6"/>
        <v>0</v>
      </c>
      <c r="K207" s="568">
        <f t="shared" si="7"/>
        <v>0</v>
      </c>
      <c r="L207" s="558"/>
      <c r="M207" s="428"/>
      <c r="N207" s="429"/>
      <c r="O207" s="430"/>
    </row>
    <row r="208" spans="1:15" s="285" customFormat="1" ht="30.75" customHeight="1">
      <c r="A208" s="355">
        <v>44140160</v>
      </c>
      <c r="B208" s="406" t="s">
        <v>4665</v>
      </c>
      <c r="C208" s="489" t="s">
        <v>665</v>
      </c>
      <c r="D208" s="538">
        <v>1</v>
      </c>
      <c r="E208" s="427"/>
      <c r="F208" s="564"/>
      <c r="G208" s="565"/>
      <c r="H208" s="566"/>
      <c r="I208" s="567"/>
      <c r="J208" s="568">
        <f t="shared" si="6"/>
        <v>0</v>
      </c>
      <c r="K208" s="568">
        <f t="shared" si="7"/>
        <v>0</v>
      </c>
      <c r="L208" s="558"/>
      <c r="M208" s="428"/>
      <c r="N208" s="429"/>
      <c r="O208" s="430"/>
    </row>
    <row r="209" spans="1:15" s="285" customFormat="1" ht="39" customHeight="1">
      <c r="A209" s="355">
        <v>44140161</v>
      </c>
      <c r="B209" s="406" t="s">
        <v>4666</v>
      </c>
      <c r="C209" s="489" t="s">
        <v>617</v>
      </c>
      <c r="D209" s="538">
        <v>1</v>
      </c>
      <c r="E209" s="427"/>
      <c r="F209" s="564"/>
      <c r="G209" s="565"/>
      <c r="H209" s="566"/>
      <c r="I209" s="567"/>
      <c r="J209" s="568">
        <f t="shared" si="6"/>
        <v>0</v>
      </c>
      <c r="K209" s="568">
        <f t="shared" si="7"/>
        <v>0</v>
      </c>
      <c r="L209" s="558"/>
      <c r="M209" s="428"/>
      <c r="N209" s="429"/>
      <c r="O209" s="430"/>
    </row>
    <row r="210" spans="1:15" s="285" customFormat="1" ht="19.5" customHeight="1">
      <c r="A210" s="490"/>
      <c r="B210" s="491" t="s">
        <v>4667</v>
      </c>
      <c r="C210" s="492"/>
      <c r="D210" s="541"/>
      <c r="E210" s="541"/>
      <c r="F210" s="541"/>
      <c r="G210" s="541"/>
      <c r="H210" s="541"/>
      <c r="I210" s="541"/>
      <c r="J210" s="541"/>
      <c r="K210" s="541"/>
      <c r="L210" s="541"/>
      <c r="M210" s="541"/>
      <c r="N210" s="541"/>
      <c r="O210" s="541"/>
    </row>
    <row r="211" spans="1:15" s="285" customFormat="1" ht="35.25" customHeight="1">
      <c r="A211" s="355">
        <v>44140162</v>
      </c>
      <c r="B211" s="406" t="s">
        <v>4668</v>
      </c>
      <c r="C211" s="489" t="s">
        <v>665</v>
      </c>
      <c r="D211" s="538">
        <v>1</v>
      </c>
      <c r="E211" s="427"/>
      <c r="F211" s="564"/>
      <c r="G211" s="565"/>
      <c r="H211" s="566"/>
      <c r="I211" s="567"/>
      <c r="J211" s="568">
        <f t="shared" si="6"/>
        <v>0</v>
      </c>
      <c r="K211" s="568">
        <f t="shared" si="7"/>
        <v>0</v>
      </c>
      <c r="L211" s="558"/>
      <c r="M211" s="428"/>
      <c r="N211" s="429"/>
      <c r="O211" s="430"/>
    </row>
    <row r="212" spans="1:15" s="285" customFormat="1" ht="68.25" customHeight="1">
      <c r="A212" s="355">
        <v>44140163</v>
      </c>
      <c r="B212" s="406" t="s">
        <v>4669</v>
      </c>
      <c r="C212" s="489" t="s">
        <v>617</v>
      </c>
      <c r="D212" s="538">
        <v>1</v>
      </c>
      <c r="E212" s="427"/>
      <c r="F212" s="564"/>
      <c r="G212" s="565"/>
      <c r="H212" s="566"/>
      <c r="I212" s="567"/>
      <c r="J212" s="568">
        <f t="shared" si="6"/>
        <v>0</v>
      </c>
      <c r="K212" s="568">
        <f t="shared" si="7"/>
        <v>0</v>
      </c>
      <c r="L212" s="558"/>
      <c r="M212" s="428"/>
      <c r="N212" s="429"/>
      <c r="O212" s="430"/>
    </row>
    <row r="213" spans="1:15" s="285" customFormat="1" ht="39.75" customHeight="1">
      <c r="A213" s="355">
        <v>44140164</v>
      </c>
      <c r="B213" s="406" t="s">
        <v>4670</v>
      </c>
      <c r="C213" s="489" t="s">
        <v>665</v>
      </c>
      <c r="D213" s="538">
        <v>1</v>
      </c>
      <c r="E213" s="427"/>
      <c r="F213" s="564"/>
      <c r="G213" s="565"/>
      <c r="H213" s="566"/>
      <c r="I213" s="567"/>
      <c r="J213" s="568">
        <f t="shared" si="6"/>
        <v>0</v>
      </c>
      <c r="K213" s="568">
        <f t="shared" si="7"/>
        <v>0</v>
      </c>
      <c r="L213" s="558"/>
      <c r="M213" s="428"/>
      <c r="N213" s="429"/>
      <c r="O213" s="430"/>
    </row>
    <row r="214" spans="1:15" s="285" customFormat="1" ht="24" customHeight="1">
      <c r="A214" s="355">
        <v>44140165</v>
      </c>
      <c r="B214" s="406" t="s">
        <v>4671</v>
      </c>
      <c r="C214" s="489" t="s">
        <v>665</v>
      </c>
      <c r="D214" s="538">
        <v>1</v>
      </c>
      <c r="E214" s="427"/>
      <c r="F214" s="564"/>
      <c r="G214" s="565"/>
      <c r="H214" s="566"/>
      <c r="I214" s="567"/>
      <c r="J214" s="568">
        <f t="shared" si="6"/>
        <v>0</v>
      </c>
      <c r="K214" s="568">
        <f t="shared" si="7"/>
        <v>0</v>
      </c>
      <c r="L214" s="558"/>
      <c r="M214" s="428"/>
      <c r="N214" s="429"/>
      <c r="O214" s="430"/>
    </row>
    <row r="215" spans="1:15" s="285" customFormat="1" ht="38.25" customHeight="1">
      <c r="A215" s="355">
        <v>44140166</v>
      </c>
      <c r="B215" s="406" t="s">
        <v>4672</v>
      </c>
      <c r="C215" s="489" t="s">
        <v>665</v>
      </c>
      <c r="D215" s="538">
        <v>1</v>
      </c>
      <c r="E215" s="427"/>
      <c r="F215" s="564"/>
      <c r="G215" s="565"/>
      <c r="H215" s="566"/>
      <c r="I215" s="567"/>
      <c r="J215" s="568">
        <f t="shared" si="6"/>
        <v>0</v>
      </c>
      <c r="K215" s="568">
        <f t="shared" si="7"/>
        <v>0</v>
      </c>
      <c r="L215" s="558"/>
      <c r="M215" s="428"/>
      <c r="N215" s="429"/>
      <c r="O215" s="430"/>
    </row>
    <row r="216" spans="1:15" s="285" customFormat="1" ht="19.5" customHeight="1">
      <c r="A216" s="490"/>
      <c r="B216" s="491" t="s">
        <v>4673</v>
      </c>
      <c r="C216" s="492"/>
      <c r="D216" s="541"/>
      <c r="E216" s="541"/>
      <c r="F216" s="541"/>
      <c r="G216" s="541"/>
      <c r="H216" s="541"/>
      <c r="I216" s="541"/>
      <c r="J216" s="541"/>
      <c r="K216" s="541"/>
      <c r="L216" s="541"/>
      <c r="M216" s="541"/>
      <c r="N216" s="541"/>
      <c r="O216" s="541"/>
    </row>
    <row r="217" spans="1:15" s="285" customFormat="1" ht="38.25" customHeight="1">
      <c r="A217" s="355">
        <v>44140167</v>
      </c>
      <c r="B217" s="92" t="s">
        <v>4674</v>
      </c>
      <c r="C217" s="489" t="s">
        <v>665</v>
      </c>
      <c r="D217" s="538">
        <v>1</v>
      </c>
      <c r="E217" s="427"/>
      <c r="F217" s="564"/>
      <c r="G217" s="565"/>
      <c r="H217" s="566"/>
      <c r="I217" s="567"/>
      <c r="J217" s="568">
        <f t="shared" si="6"/>
        <v>0</v>
      </c>
      <c r="K217" s="568">
        <f t="shared" si="7"/>
        <v>0</v>
      </c>
      <c r="L217" s="558"/>
      <c r="M217" s="428"/>
      <c r="N217" s="429"/>
      <c r="O217" s="430"/>
    </row>
    <row r="218" spans="1:15" s="124" customFormat="1" ht="20.25" customHeight="1">
      <c r="A218" s="454">
        <v>44140168</v>
      </c>
      <c r="B218" s="406" t="s">
        <v>4675</v>
      </c>
      <c r="C218" s="489" t="s">
        <v>617</v>
      </c>
      <c r="D218" s="538">
        <v>1</v>
      </c>
      <c r="E218" s="427"/>
      <c r="F218" s="564"/>
      <c r="G218" s="565"/>
      <c r="H218" s="566"/>
      <c r="I218" s="567"/>
      <c r="J218" s="568">
        <f t="shared" si="6"/>
        <v>0</v>
      </c>
      <c r="K218" s="568">
        <f t="shared" si="7"/>
        <v>0</v>
      </c>
      <c r="L218" s="558"/>
      <c r="M218" s="428"/>
      <c r="N218" s="429"/>
      <c r="O218" s="430"/>
    </row>
    <row r="219" spans="1:15" s="285" customFormat="1" ht="42" customHeight="1">
      <c r="A219" s="452">
        <v>44140169</v>
      </c>
      <c r="B219" s="424" t="s">
        <v>4678</v>
      </c>
      <c r="C219" s="489" t="s">
        <v>665</v>
      </c>
      <c r="D219" s="538">
        <v>1</v>
      </c>
      <c r="E219" s="427"/>
      <c r="F219" s="564"/>
      <c r="G219" s="565"/>
      <c r="H219" s="566"/>
      <c r="I219" s="567"/>
      <c r="J219" s="568">
        <f aca="true" t="shared" si="8" ref="J219:J253">D219*F219</f>
        <v>0</v>
      </c>
      <c r="K219" s="568">
        <f aca="true" t="shared" si="9" ref="K219:K253">D219*G219</f>
        <v>0</v>
      </c>
      <c r="L219" s="558"/>
      <c r="M219" s="428"/>
      <c r="N219" s="429"/>
      <c r="O219" s="430"/>
    </row>
    <row r="220" spans="1:15" s="285" customFormat="1" ht="22.5" customHeight="1">
      <c r="A220" s="452">
        <v>44140170</v>
      </c>
      <c r="B220" s="424" t="s">
        <v>4676</v>
      </c>
      <c r="C220" s="489" t="s">
        <v>665</v>
      </c>
      <c r="D220" s="538">
        <v>1</v>
      </c>
      <c r="E220" s="427"/>
      <c r="F220" s="564"/>
      <c r="G220" s="565"/>
      <c r="H220" s="566"/>
      <c r="I220" s="567"/>
      <c r="J220" s="568">
        <f t="shared" si="8"/>
        <v>0</v>
      </c>
      <c r="K220" s="568">
        <f t="shared" si="9"/>
        <v>0</v>
      </c>
      <c r="L220" s="558"/>
      <c r="M220" s="428"/>
      <c r="N220" s="429"/>
      <c r="O220" s="430"/>
    </row>
    <row r="221" spans="1:15" s="285" customFormat="1" ht="22.5" customHeight="1">
      <c r="A221" s="452">
        <v>44140171</v>
      </c>
      <c r="B221" s="424" t="s">
        <v>4677</v>
      </c>
      <c r="C221" s="489" t="s">
        <v>665</v>
      </c>
      <c r="D221" s="538">
        <v>1</v>
      </c>
      <c r="E221" s="427"/>
      <c r="F221" s="564"/>
      <c r="G221" s="565"/>
      <c r="H221" s="566"/>
      <c r="I221" s="567"/>
      <c r="J221" s="568">
        <f t="shared" si="8"/>
        <v>0</v>
      </c>
      <c r="K221" s="568">
        <f t="shared" si="9"/>
        <v>0</v>
      </c>
      <c r="L221" s="558"/>
      <c r="M221" s="428"/>
      <c r="N221" s="429"/>
      <c r="O221" s="430"/>
    </row>
    <row r="222" spans="1:15" s="285" customFormat="1" ht="19.5" customHeight="1">
      <c r="A222" s="490"/>
      <c r="B222" s="491" t="s">
        <v>4679</v>
      </c>
      <c r="C222" s="492"/>
      <c r="D222" s="541"/>
      <c r="E222" s="541"/>
      <c r="F222" s="541"/>
      <c r="G222" s="541"/>
      <c r="H222" s="541"/>
      <c r="I222" s="541"/>
      <c r="J222" s="541"/>
      <c r="K222" s="541"/>
      <c r="L222" s="541"/>
      <c r="M222" s="541"/>
      <c r="N222" s="541"/>
      <c r="O222" s="541"/>
    </row>
    <row r="223" spans="1:15" s="285" customFormat="1" ht="38.25" customHeight="1">
      <c r="A223" s="452">
        <v>44140172</v>
      </c>
      <c r="B223" s="424" t="s">
        <v>4680</v>
      </c>
      <c r="C223" s="489" t="s">
        <v>617</v>
      </c>
      <c r="D223" s="538">
        <v>1</v>
      </c>
      <c r="E223" s="427"/>
      <c r="F223" s="564"/>
      <c r="G223" s="565"/>
      <c r="H223" s="566"/>
      <c r="I223" s="567"/>
      <c r="J223" s="568">
        <f t="shared" si="8"/>
        <v>0</v>
      </c>
      <c r="K223" s="568">
        <f t="shared" si="9"/>
        <v>0</v>
      </c>
      <c r="L223" s="558"/>
      <c r="M223" s="428"/>
      <c r="N223" s="429"/>
      <c r="O223" s="430"/>
    </row>
    <row r="224" spans="1:15" s="285" customFormat="1" ht="39.75" customHeight="1">
      <c r="A224" s="452">
        <v>44140173</v>
      </c>
      <c r="B224" s="424" t="s">
        <v>4681</v>
      </c>
      <c r="C224" s="489" t="s">
        <v>665</v>
      </c>
      <c r="D224" s="538">
        <v>1</v>
      </c>
      <c r="E224" s="427"/>
      <c r="F224" s="564"/>
      <c r="G224" s="565"/>
      <c r="H224" s="566"/>
      <c r="I224" s="567"/>
      <c r="J224" s="568">
        <f t="shared" si="8"/>
        <v>0</v>
      </c>
      <c r="K224" s="568">
        <f t="shared" si="9"/>
        <v>0</v>
      </c>
      <c r="L224" s="558"/>
      <c r="M224" s="428"/>
      <c r="N224" s="429"/>
      <c r="O224" s="430"/>
    </row>
    <row r="225" spans="1:15" s="285" customFormat="1" ht="19.5" customHeight="1">
      <c r="A225" s="490"/>
      <c r="B225" s="491" t="s">
        <v>4682</v>
      </c>
      <c r="C225" s="492"/>
      <c r="D225" s="541"/>
      <c r="E225" s="541"/>
      <c r="F225" s="541"/>
      <c r="G225" s="541"/>
      <c r="H225" s="541"/>
      <c r="I225" s="541"/>
      <c r="J225" s="541"/>
      <c r="K225" s="541"/>
      <c r="L225" s="541"/>
      <c r="M225" s="541"/>
      <c r="N225" s="541"/>
      <c r="O225" s="541"/>
    </row>
    <row r="226" spans="1:15" s="285" customFormat="1" ht="38.25" customHeight="1">
      <c r="A226" s="452">
        <v>44140174</v>
      </c>
      <c r="B226" s="424" t="s">
        <v>4683</v>
      </c>
      <c r="C226" s="489" t="s">
        <v>617</v>
      </c>
      <c r="D226" s="538">
        <v>1</v>
      </c>
      <c r="E226" s="427"/>
      <c r="F226" s="564"/>
      <c r="G226" s="565"/>
      <c r="H226" s="566"/>
      <c r="I226" s="567"/>
      <c r="J226" s="568">
        <f t="shared" si="8"/>
        <v>0</v>
      </c>
      <c r="K226" s="568">
        <f t="shared" si="9"/>
        <v>0</v>
      </c>
      <c r="L226" s="558"/>
      <c r="M226" s="428"/>
      <c r="N226" s="429"/>
      <c r="O226" s="430"/>
    </row>
    <row r="227" spans="1:15" s="285" customFormat="1" ht="29.25" customHeight="1">
      <c r="A227" s="452">
        <v>44140175</v>
      </c>
      <c r="B227" s="424" t="s">
        <v>4684</v>
      </c>
      <c r="C227" s="489" t="s">
        <v>4477</v>
      </c>
      <c r="D227" s="538">
        <v>1</v>
      </c>
      <c r="E227" s="427"/>
      <c r="F227" s="564"/>
      <c r="G227" s="565"/>
      <c r="H227" s="566"/>
      <c r="I227" s="567"/>
      <c r="J227" s="568">
        <f t="shared" si="8"/>
        <v>0</v>
      </c>
      <c r="K227" s="568">
        <f t="shared" si="9"/>
        <v>0</v>
      </c>
      <c r="L227" s="558"/>
      <c r="M227" s="428"/>
      <c r="N227" s="429"/>
      <c r="O227" s="430"/>
    </row>
    <row r="228" spans="1:15" s="285" customFormat="1" ht="24" customHeight="1">
      <c r="A228" s="490"/>
      <c r="B228" s="491" t="s">
        <v>4685</v>
      </c>
      <c r="C228" s="492"/>
      <c r="D228" s="541"/>
      <c r="E228" s="541"/>
      <c r="F228" s="541"/>
      <c r="G228" s="541"/>
      <c r="H228" s="541"/>
      <c r="I228" s="541"/>
      <c r="J228" s="541"/>
      <c r="K228" s="541"/>
      <c r="L228" s="541"/>
      <c r="M228" s="541"/>
      <c r="N228" s="541"/>
      <c r="O228" s="541"/>
    </row>
    <row r="229" spans="1:15" s="124" customFormat="1" ht="38.25" customHeight="1">
      <c r="A229" s="454">
        <v>44140176</v>
      </c>
      <c r="B229" s="424" t="s">
        <v>4686</v>
      </c>
      <c r="C229" s="489" t="s">
        <v>665</v>
      </c>
      <c r="D229" s="539">
        <v>1</v>
      </c>
      <c r="E229" s="427"/>
      <c r="F229" s="564"/>
      <c r="G229" s="565"/>
      <c r="H229" s="566"/>
      <c r="I229" s="567"/>
      <c r="J229" s="568">
        <f t="shared" si="8"/>
        <v>0</v>
      </c>
      <c r="K229" s="568">
        <f t="shared" si="9"/>
        <v>0</v>
      </c>
      <c r="L229" s="558"/>
      <c r="M229" s="428"/>
      <c r="N229" s="429"/>
      <c r="O229" s="430"/>
    </row>
    <row r="230" spans="1:15" s="124" customFormat="1" ht="39.75" customHeight="1">
      <c r="A230" s="454">
        <v>44140177</v>
      </c>
      <c r="B230" s="424" t="s">
        <v>4687</v>
      </c>
      <c r="C230" s="489" t="s">
        <v>665</v>
      </c>
      <c r="D230" s="539">
        <v>1</v>
      </c>
      <c r="E230" s="427"/>
      <c r="F230" s="564"/>
      <c r="G230" s="565"/>
      <c r="H230" s="566"/>
      <c r="I230" s="567"/>
      <c r="J230" s="568">
        <f t="shared" si="8"/>
        <v>0</v>
      </c>
      <c r="K230" s="568">
        <f t="shared" si="9"/>
        <v>0</v>
      </c>
      <c r="L230" s="558"/>
      <c r="M230" s="428"/>
      <c r="N230" s="429"/>
      <c r="O230" s="430"/>
    </row>
    <row r="231" spans="1:15" s="124" customFormat="1" ht="29.25" customHeight="1">
      <c r="A231" s="454">
        <v>44140178</v>
      </c>
      <c r="B231" s="424" t="s">
        <v>4688</v>
      </c>
      <c r="C231" s="489" t="s">
        <v>665</v>
      </c>
      <c r="D231" s="539">
        <v>1</v>
      </c>
      <c r="E231" s="427"/>
      <c r="F231" s="564"/>
      <c r="G231" s="565"/>
      <c r="H231" s="566"/>
      <c r="I231" s="567"/>
      <c r="J231" s="568">
        <f t="shared" si="8"/>
        <v>0</v>
      </c>
      <c r="K231" s="568">
        <f t="shared" si="9"/>
        <v>0</v>
      </c>
      <c r="L231" s="558"/>
      <c r="M231" s="428"/>
      <c r="N231" s="429"/>
      <c r="O231" s="430"/>
    </row>
    <row r="232" spans="1:15" s="124" customFormat="1" ht="41.25" customHeight="1">
      <c r="A232" s="454">
        <v>44140179</v>
      </c>
      <c r="B232" s="424" t="s">
        <v>4689</v>
      </c>
      <c r="C232" s="489" t="s">
        <v>665</v>
      </c>
      <c r="D232" s="539">
        <v>1</v>
      </c>
      <c r="E232" s="427"/>
      <c r="F232" s="564"/>
      <c r="G232" s="565"/>
      <c r="H232" s="566"/>
      <c r="I232" s="567"/>
      <c r="J232" s="568">
        <f t="shared" si="8"/>
        <v>0</v>
      </c>
      <c r="K232" s="568">
        <f t="shared" si="9"/>
        <v>0</v>
      </c>
      <c r="L232" s="558"/>
      <c r="M232" s="428"/>
      <c r="N232" s="429"/>
      <c r="O232" s="430"/>
    </row>
    <row r="233" spans="1:15" s="124" customFormat="1" ht="36" customHeight="1">
      <c r="A233" s="454">
        <v>44140180</v>
      </c>
      <c r="B233" s="424" t="s">
        <v>4690</v>
      </c>
      <c r="C233" s="489" t="s">
        <v>665</v>
      </c>
      <c r="D233" s="539">
        <v>1</v>
      </c>
      <c r="E233" s="427"/>
      <c r="F233" s="564"/>
      <c r="G233" s="565"/>
      <c r="H233" s="566"/>
      <c r="I233" s="567"/>
      <c r="J233" s="568">
        <f t="shared" si="8"/>
        <v>0</v>
      </c>
      <c r="K233" s="568">
        <f t="shared" si="9"/>
        <v>0</v>
      </c>
      <c r="L233" s="558"/>
      <c r="M233" s="428"/>
      <c r="N233" s="429"/>
      <c r="O233" s="430"/>
    </row>
    <row r="234" spans="1:15" s="124" customFormat="1" ht="38.25" customHeight="1">
      <c r="A234" s="454">
        <v>44140181</v>
      </c>
      <c r="B234" s="424" t="s">
        <v>4691</v>
      </c>
      <c r="C234" s="489" t="s">
        <v>665</v>
      </c>
      <c r="D234" s="539">
        <v>1</v>
      </c>
      <c r="E234" s="427"/>
      <c r="F234" s="564"/>
      <c r="G234" s="565"/>
      <c r="H234" s="566"/>
      <c r="I234" s="567"/>
      <c r="J234" s="568">
        <f t="shared" si="8"/>
        <v>0</v>
      </c>
      <c r="K234" s="568">
        <f t="shared" si="9"/>
        <v>0</v>
      </c>
      <c r="L234" s="558"/>
      <c r="M234" s="428"/>
      <c r="N234" s="429"/>
      <c r="O234" s="430"/>
    </row>
    <row r="235" spans="1:15" s="285" customFormat="1" ht="24" customHeight="1">
      <c r="A235" s="490"/>
      <c r="B235" s="491" t="s">
        <v>4524</v>
      </c>
      <c r="C235" s="492"/>
      <c r="D235" s="541"/>
      <c r="E235" s="541"/>
      <c r="F235" s="541"/>
      <c r="G235" s="541"/>
      <c r="H235" s="541"/>
      <c r="I235" s="541"/>
      <c r="J235" s="541"/>
      <c r="K235" s="541"/>
      <c r="L235" s="541"/>
      <c r="M235" s="541"/>
      <c r="N235" s="541"/>
      <c r="O235" s="541"/>
    </row>
    <row r="236" spans="1:15" s="124" customFormat="1" ht="24" customHeight="1">
      <c r="A236" s="454">
        <v>44140182</v>
      </c>
      <c r="B236" s="494" t="s">
        <v>4692</v>
      </c>
      <c r="C236" s="489" t="s">
        <v>665</v>
      </c>
      <c r="D236" s="539">
        <v>1</v>
      </c>
      <c r="E236" s="427"/>
      <c r="F236" s="564"/>
      <c r="G236" s="565"/>
      <c r="H236" s="566"/>
      <c r="I236" s="567"/>
      <c r="J236" s="568">
        <f t="shared" si="8"/>
        <v>0</v>
      </c>
      <c r="K236" s="568">
        <f t="shared" si="9"/>
        <v>0</v>
      </c>
      <c r="L236" s="558"/>
      <c r="M236" s="428"/>
      <c r="N236" s="429"/>
      <c r="O236" s="430"/>
    </row>
    <row r="237" spans="1:15" s="124" customFormat="1" ht="24" customHeight="1">
      <c r="A237" s="454">
        <v>44140183</v>
      </c>
      <c r="B237" s="494" t="s">
        <v>4693</v>
      </c>
      <c r="C237" s="489" t="s">
        <v>617</v>
      </c>
      <c r="D237" s="539">
        <v>1</v>
      </c>
      <c r="E237" s="427"/>
      <c r="F237" s="564"/>
      <c r="G237" s="565"/>
      <c r="H237" s="566"/>
      <c r="I237" s="567"/>
      <c r="J237" s="568">
        <f t="shared" si="8"/>
        <v>0</v>
      </c>
      <c r="K237" s="568">
        <f t="shared" si="9"/>
        <v>0</v>
      </c>
      <c r="L237" s="558"/>
      <c r="M237" s="428"/>
      <c r="N237" s="429"/>
      <c r="O237" s="430"/>
    </row>
    <row r="238" spans="1:15" s="124" customFormat="1" ht="24" customHeight="1">
      <c r="A238" s="454">
        <v>44140184</v>
      </c>
      <c r="B238" s="424" t="s">
        <v>4694</v>
      </c>
      <c r="C238" s="489" t="s">
        <v>617</v>
      </c>
      <c r="D238" s="539">
        <v>1</v>
      </c>
      <c r="E238" s="427"/>
      <c r="F238" s="564"/>
      <c r="G238" s="565"/>
      <c r="H238" s="566"/>
      <c r="I238" s="567"/>
      <c r="J238" s="568">
        <f t="shared" si="8"/>
        <v>0</v>
      </c>
      <c r="K238" s="568">
        <f t="shared" si="9"/>
        <v>0</v>
      </c>
      <c r="L238" s="558"/>
      <c r="M238" s="428"/>
      <c r="N238" s="429"/>
      <c r="O238" s="430"/>
    </row>
    <row r="239" spans="1:15" s="124" customFormat="1" ht="24" customHeight="1">
      <c r="A239" s="454">
        <v>44140185</v>
      </c>
      <c r="B239" s="424" t="s">
        <v>4695</v>
      </c>
      <c r="C239" s="489" t="s">
        <v>617</v>
      </c>
      <c r="D239" s="539">
        <v>1</v>
      </c>
      <c r="E239" s="427"/>
      <c r="F239" s="564"/>
      <c r="G239" s="565"/>
      <c r="H239" s="566"/>
      <c r="I239" s="567"/>
      <c r="J239" s="568">
        <f t="shared" si="8"/>
        <v>0</v>
      </c>
      <c r="K239" s="568">
        <f t="shared" si="9"/>
        <v>0</v>
      </c>
      <c r="L239" s="558"/>
      <c r="M239" s="428"/>
      <c r="N239" s="429"/>
      <c r="O239" s="430"/>
    </row>
    <row r="240" spans="1:15" s="124" customFormat="1" ht="24" customHeight="1">
      <c r="A240" s="456">
        <v>44140186</v>
      </c>
      <c r="B240" s="494" t="s">
        <v>4696</v>
      </c>
      <c r="C240" s="489" t="s">
        <v>665</v>
      </c>
      <c r="D240" s="539">
        <v>1</v>
      </c>
      <c r="E240" s="427"/>
      <c r="F240" s="564"/>
      <c r="G240" s="565"/>
      <c r="H240" s="566"/>
      <c r="I240" s="567"/>
      <c r="J240" s="568">
        <f t="shared" si="8"/>
        <v>0</v>
      </c>
      <c r="K240" s="568">
        <f t="shared" si="9"/>
        <v>0</v>
      </c>
      <c r="L240" s="558"/>
      <c r="M240" s="428"/>
      <c r="N240" s="429"/>
      <c r="O240" s="430"/>
    </row>
    <row r="241" spans="1:15" s="124" customFormat="1" ht="24" customHeight="1">
      <c r="A241" s="351">
        <v>44140187</v>
      </c>
      <c r="B241" s="406" t="s">
        <v>4697</v>
      </c>
      <c r="C241" s="488" t="s">
        <v>665</v>
      </c>
      <c r="D241" s="538">
        <v>1</v>
      </c>
      <c r="E241" s="427"/>
      <c r="F241" s="564"/>
      <c r="G241" s="565"/>
      <c r="H241" s="566"/>
      <c r="I241" s="567"/>
      <c r="J241" s="568">
        <f t="shared" si="8"/>
        <v>0</v>
      </c>
      <c r="K241" s="568">
        <f t="shared" si="9"/>
        <v>0</v>
      </c>
      <c r="L241" s="558"/>
      <c r="M241" s="428"/>
      <c r="N241" s="429"/>
      <c r="O241" s="430"/>
    </row>
    <row r="242" spans="1:15" s="124" customFormat="1" ht="24" customHeight="1">
      <c r="A242" s="351">
        <v>44140188</v>
      </c>
      <c r="B242" s="406" t="s">
        <v>4698</v>
      </c>
      <c r="C242" s="488" t="s">
        <v>4477</v>
      </c>
      <c r="D242" s="538">
        <v>1</v>
      </c>
      <c r="E242" s="427"/>
      <c r="F242" s="564"/>
      <c r="G242" s="565"/>
      <c r="H242" s="566"/>
      <c r="I242" s="567"/>
      <c r="J242" s="568">
        <f t="shared" si="8"/>
        <v>0</v>
      </c>
      <c r="K242" s="568">
        <f t="shared" si="9"/>
        <v>0</v>
      </c>
      <c r="L242" s="558"/>
      <c r="M242" s="428"/>
      <c r="N242" s="429"/>
      <c r="O242" s="430"/>
    </row>
    <row r="243" spans="1:15" s="124" customFormat="1" ht="31.5" customHeight="1">
      <c r="A243" s="456">
        <v>44140189</v>
      </c>
      <c r="B243" s="115" t="s">
        <v>4790</v>
      </c>
      <c r="C243" s="548" t="s">
        <v>4477</v>
      </c>
      <c r="D243" s="528">
        <v>1</v>
      </c>
      <c r="E243" s="427"/>
      <c r="F243" s="564"/>
      <c r="G243" s="565"/>
      <c r="H243" s="566"/>
      <c r="I243" s="567"/>
      <c r="J243" s="568">
        <f t="shared" si="8"/>
        <v>0</v>
      </c>
      <c r="K243" s="568">
        <f t="shared" si="9"/>
        <v>0</v>
      </c>
      <c r="L243" s="558"/>
      <c r="M243" s="428"/>
      <c r="N243" s="429"/>
      <c r="O243" s="430"/>
    </row>
    <row r="244" spans="1:15" s="124" customFormat="1" ht="27.75" customHeight="1">
      <c r="A244" s="456">
        <v>44140190</v>
      </c>
      <c r="B244" s="115" t="s">
        <v>4791</v>
      </c>
      <c r="C244" s="548" t="s">
        <v>4477</v>
      </c>
      <c r="D244" s="528">
        <v>1</v>
      </c>
      <c r="E244" s="427"/>
      <c r="F244" s="564"/>
      <c r="G244" s="565"/>
      <c r="H244" s="566"/>
      <c r="I244" s="567"/>
      <c r="J244" s="568">
        <f t="shared" si="8"/>
        <v>0</v>
      </c>
      <c r="K244" s="568">
        <f t="shared" si="9"/>
        <v>0</v>
      </c>
      <c r="L244" s="558"/>
      <c r="M244" s="428"/>
      <c r="N244" s="429"/>
      <c r="O244" s="430"/>
    </row>
    <row r="245" spans="1:15" s="124" customFormat="1" ht="24" customHeight="1">
      <c r="A245" s="456">
        <v>44140191</v>
      </c>
      <c r="B245" s="115" t="s">
        <v>4792</v>
      </c>
      <c r="C245" s="548" t="s">
        <v>4477</v>
      </c>
      <c r="D245" s="528">
        <v>1</v>
      </c>
      <c r="E245" s="427"/>
      <c r="F245" s="564"/>
      <c r="G245" s="565"/>
      <c r="H245" s="566"/>
      <c r="I245" s="567"/>
      <c r="J245" s="568">
        <f t="shared" si="8"/>
        <v>0</v>
      </c>
      <c r="K245" s="568">
        <f t="shared" si="9"/>
        <v>0</v>
      </c>
      <c r="L245" s="558"/>
      <c r="M245" s="428"/>
      <c r="N245" s="429"/>
      <c r="O245" s="430"/>
    </row>
    <row r="246" spans="1:15" s="124" customFormat="1" ht="24" customHeight="1">
      <c r="A246" s="456">
        <v>44140192</v>
      </c>
      <c r="B246" s="115" t="s">
        <v>4793</v>
      </c>
      <c r="C246" s="548" t="s">
        <v>4477</v>
      </c>
      <c r="D246" s="528">
        <v>1</v>
      </c>
      <c r="E246" s="427"/>
      <c r="F246" s="564"/>
      <c r="G246" s="565"/>
      <c r="H246" s="566"/>
      <c r="I246" s="567"/>
      <c r="J246" s="568">
        <f t="shared" si="8"/>
        <v>0</v>
      </c>
      <c r="K246" s="568">
        <f t="shared" si="9"/>
        <v>0</v>
      </c>
      <c r="L246" s="558"/>
      <c r="M246" s="428"/>
      <c r="N246" s="429"/>
      <c r="O246" s="430"/>
    </row>
    <row r="247" spans="1:15" s="124" customFormat="1" ht="24" customHeight="1">
      <c r="A247" s="456">
        <v>44140193</v>
      </c>
      <c r="B247" s="115" t="s">
        <v>4795</v>
      </c>
      <c r="C247" s="548" t="s">
        <v>4477</v>
      </c>
      <c r="D247" s="528">
        <v>1</v>
      </c>
      <c r="E247" s="427"/>
      <c r="F247" s="564"/>
      <c r="G247" s="565"/>
      <c r="H247" s="566"/>
      <c r="I247" s="567"/>
      <c r="J247" s="568">
        <f t="shared" si="8"/>
        <v>0</v>
      </c>
      <c r="K247" s="568">
        <f t="shared" si="9"/>
        <v>0</v>
      </c>
      <c r="L247" s="558"/>
      <c r="M247" s="428"/>
      <c r="N247" s="429"/>
      <c r="O247" s="430"/>
    </row>
    <row r="248" spans="1:15" s="285" customFormat="1" ht="26.25" customHeight="1">
      <c r="A248" s="351">
        <v>44140194</v>
      </c>
      <c r="B248" s="115" t="s">
        <v>4794</v>
      </c>
      <c r="C248" s="504" t="s">
        <v>4477</v>
      </c>
      <c r="D248" s="505">
        <v>1</v>
      </c>
      <c r="E248" s="427"/>
      <c r="F248" s="564"/>
      <c r="G248" s="565"/>
      <c r="H248" s="566"/>
      <c r="I248" s="567"/>
      <c r="J248" s="568">
        <f t="shared" si="8"/>
        <v>0</v>
      </c>
      <c r="K248" s="568">
        <f t="shared" si="9"/>
        <v>0</v>
      </c>
      <c r="L248" s="558"/>
      <c r="M248" s="428"/>
      <c r="N248" s="429"/>
      <c r="O248" s="430"/>
    </row>
    <row r="249" spans="1:15" s="285" customFormat="1" ht="26.25" customHeight="1">
      <c r="A249" s="351">
        <v>44140195</v>
      </c>
      <c r="B249" s="115" t="s">
        <v>4796</v>
      </c>
      <c r="C249" s="504" t="s">
        <v>4477</v>
      </c>
      <c r="D249" s="505">
        <v>1</v>
      </c>
      <c r="E249" s="427"/>
      <c r="F249" s="564"/>
      <c r="G249" s="565"/>
      <c r="H249" s="566"/>
      <c r="I249" s="567"/>
      <c r="J249" s="568">
        <f t="shared" si="8"/>
        <v>0</v>
      </c>
      <c r="K249" s="568">
        <f t="shared" si="9"/>
        <v>0</v>
      </c>
      <c r="L249" s="558"/>
      <c r="M249" s="428"/>
      <c r="N249" s="429"/>
      <c r="O249" s="430"/>
    </row>
    <row r="250" spans="1:15" s="285" customFormat="1" ht="26.25" customHeight="1">
      <c r="A250" s="351">
        <v>44140196</v>
      </c>
      <c r="B250" s="115" t="s">
        <v>4797</v>
      </c>
      <c r="C250" s="504" t="s">
        <v>4477</v>
      </c>
      <c r="D250" s="505">
        <v>1</v>
      </c>
      <c r="E250" s="427"/>
      <c r="F250" s="564"/>
      <c r="G250" s="565"/>
      <c r="H250" s="566"/>
      <c r="I250" s="567"/>
      <c r="J250" s="568">
        <f t="shared" si="8"/>
        <v>0</v>
      </c>
      <c r="K250" s="568">
        <f t="shared" si="9"/>
        <v>0</v>
      </c>
      <c r="L250" s="558"/>
      <c r="M250" s="428"/>
      <c r="N250" s="429"/>
      <c r="O250" s="430"/>
    </row>
    <row r="251" spans="1:15" s="285" customFormat="1" ht="26.25" customHeight="1">
      <c r="A251" s="351">
        <v>44140197</v>
      </c>
      <c r="B251" s="115" t="s">
        <v>4798</v>
      </c>
      <c r="C251" s="504" t="s">
        <v>4477</v>
      </c>
      <c r="D251" s="505">
        <v>1</v>
      </c>
      <c r="E251" s="427"/>
      <c r="F251" s="564"/>
      <c r="G251" s="565"/>
      <c r="H251" s="566"/>
      <c r="I251" s="567"/>
      <c r="J251" s="568">
        <f t="shared" si="8"/>
        <v>0</v>
      </c>
      <c r="K251" s="568">
        <f t="shared" si="9"/>
        <v>0</v>
      </c>
      <c r="L251" s="558"/>
      <c r="M251" s="428"/>
      <c r="N251" s="429"/>
      <c r="O251" s="430"/>
    </row>
    <row r="252" spans="1:15" s="285" customFormat="1" ht="26.25" customHeight="1">
      <c r="A252" s="351">
        <v>44140198</v>
      </c>
      <c r="B252" s="115" t="s">
        <v>4800</v>
      </c>
      <c r="C252" s="504" t="s">
        <v>665</v>
      </c>
      <c r="D252" s="505">
        <v>1</v>
      </c>
      <c r="E252" s="427"/>
      <c r="F252" s="564"/>
      <c r="G252" s="565"/>
      <c r="H252" s="566"/>
      <c r="I252" s="567"/>
      <c r="J252" s="568">
        <f t="shared" si="8"/>
        <v>0</v>
      </c>
      <c r="K252" s="568">
        <f t="shared" si="9"/>
        <v>0</v>
      </c>
      <c r="L252" s="558"/>
      <c r="M252" s="428"/>
      <c r="N252" s="429"/>
      <c r="O252" s="430"/>
    </row>
    <row r="253" spans="1:15" s="285" customFormat="1" ht="21.75" customHeight="1">
      <c r="A253" s="351">
        <v>44140199</v>
      </c>
      <c r="B253" s="92" t="s">
        <v>4799</v>
      </c>
      <c r="C253" s="504" t="s">
        <v>665</v>
      </c>
      <c r="D253" s="505">
        <v>1</v>
      </c>
      <c r="E253" s="427"/>
      <c r="F253" s="564"/>
      <c r="G253" s="565"/>
      <c r="H253" s="566"/>
      <c r="I253" s="567"/>
      <c r="J253" s="568">
        <f t="shared" si="8"/>
        <v>0</v>
      </c>
      <c r="K253" s="568">
        <f t="shared" si="9"/>
        <v>0</v>
      </c>
      <c r="L253" s="558"/>
      <c r="M253" s="428"/>
      <c r="N253" s="429"/>
      <c r="O253" s="430"/>
    </row>
    <row r="254" spans="1:11" s="285" customFormat="1" ht="20.25" customHeight="1" thickBot="1">
      <c r="A254" s="526"/>
      <c r="B254" s="527" t="s">
        <v>13</v>
      </c>
      <c r="C254" s="534"/>
      <c r="D254" s="542"/>
      <c r="J254" s="635">
        <f>SUM(J18:J253)</f>
        <v>0</v>
      </c>
      <c r="K254" s="635">
        <f>SUM(K18:K253)</f>
        <v>0</v>
      </c>
    </row>
  </sheetData>
  <sheetProtection/>
  <mergeCells count="3">
    <mergeCell ref="E15:O15"/>
    <mergeCell ref="B8:D8"/>
    <mergeCell ref="A15:D15"/>
  </mergeCells>
  <printOptions/>
  <pageMargins left="0.7" right="0.7" top="0.75" bottom="0.75" header="0.3" footer="0.3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14.75390625" style="1" customWidth="1"/>
    <col min="2" max="2" width="42.25390625" style="1" customWidth="1"/>
    <col min="3" max="3" width="7.75390625" style="1" customWidth="1"/>
    <col min="4" max="4" width="7.875" style="1" customWidth="1"/>
    <col min="5" max="5" width="9.125" style="1" customWidth="1"/>
    <col min="6" max="6" width="15.375" style="1" customWidth="1"/>
    <col min="7" max="7" width="13.75390625" style="1" customWidth="1"/>
    <col min="8" max="9" width="9.125" style="1" customWidth="1"/>
    <col min="10" max="10" width="11.125" style="1" customWidth="1"/>
    <col min="11" max="11" width="13.375" style="1" customWidth="1"/>
    <col min="12" max="12" width="11.875" style="1" customWidth="1"/>
    <col min="13" max="13" width="15.125" style="1" customWidth="1"/>
    <col min="14" max="14" width="15.25390625" style="1" customWidth="1"/>
    <col min="15" max="15" width="16.875" style="1" customWidth="1"/>
    <col min="16" max="16384" width="9.125" style="1" customWidth="1"/>
  </cols>
  <sheetData>
    <row r="1" spans="1:4" ht="15.75">
      <c r="A1" s="465" t="s">
        <v>171</v>
      </c>
      <c r="B1" s="448"/>
      <c r="C1" s="464"/>
      <c r="D1" s="464"/>
    </row>
    <row r="2" spans="1:4" ht="12.75">
      <c r="A2" s="464"/>
      <c r="B2" s="449"/>
      <c r="C2" s="464"/>
      <c r="D2" s="464"/>
    </row>
    <row r="3" spans="1:4" ht="12.75">
      <c r="A3" s="464"/>
      <c r="B3" s="464"/>
      <c r="C3" s="464"/>
      <c r="D3" s="464"/>
    </row>
    <row r="4" spans="1:4" ht="12.75">
      <c r="A4" s="464"/>
      <c r="B4" s="464"/>
      <c r="C4" s="464"/>
      <c r="D4" s="464"/>
    </row>
    <row r="5" spans="1:4" ht="15">
      <c r="A5" s="460" t="s">
        <v>172</v>
      </c>
      <c r="B5" s="464"/>
      <c r="C5" s="464"/>
      <c r="D5" s="464"/>
    </row>
    <row r="6" spans="1:4" ht="15">
      <c r="A6" s="462" t="s">
        <v>173</v>
      </c>
      <c r="B6" s="464"/>
      <c r="C6" s="464"/>
      <c r="D6" s="464"/>
    </row>
    <row r="7" spans="1:4" ht="15.75">
      <c r="A7" s="463" t="s">
        <v>900</v>
      </c>
      <c r="B7" s="464"/>
      <c r="C7" s="464"/>
      <c r="D7" s="464"/>
    </row>
    <row r="8" spans="1:4" ht="12.75">
      <c r="A8" s="464"/>
      <c r="B8" s="464"/>
      <c r="C8" s="464"/>
      <c r="D8" s="464"/>
    </row>
    <row r="9" spans="1:4" ht="12.75">
      <c r="A9" s="464"/>
      <c r="B9" s="464"/>
      <c r="C9" s="464"/>
      <c r="D9" s="464"/>
    </row>
    <row r="10" spans="1:2" ht="15.75">
      <c r="A10" s="375" t="s">
        <v>175</v>
      </c>
      <c r="B10" s="307" t="s">
        <v>3828</v>
      </c>
    </row>
    <row r="11" ht="15.75">
      <c r="B11" s="307" t="s">
        <v>3829</v>
      </c>
    </row>
    <row r="13" spans="1:4" ht="20.25">
      <c r="A13" s="376" t="s">
        <v>4801</v>
      </c>
      <c r="B13" s="422"/>
      <c r="C13" s="422"/>
      <c r="D13" s="422"/>
    </row>
    <row r="14" spans="2:4" ht="12.75">
      <c r="B14" s="422"/>
      <c r="C14" s="422"/>
      <c r="D14" s="422"/>
    </row>
    <row r="15" ht="12.75">
      <c r="C15" s="366"/>
    </row>
    <row r="16" spans="1:15" ht="16.5" thickBot="1">
      <c r="A16" s="622" t="s">
        <v>2880</v>
      </c>
      <c r="B16" s="622"/>
      <c r="C16" s="622"/>
      <c r="D16" s="623"/>
      <c r="E16" s="628" t="s">
        <v>4802</v>
      </c>
      <c r="F16" s="629"/>
      <c r="G16" s="630"/>
      <c r="H16" s="630"/>
      <c r="I16" s="630"/>
      <c r="J16" s="630"/>
      <c r="K16" s="630"/>
      <c r="L16" s="591"/>
      <c r="M16" s="591"/>
      <c r="N16" s="591"/>
      <c r="O16" s="591"/>
    </row>
    <row r="17" spans="1:15" ht="81" customHeight="1" thickBot="1">
      <c r="A17" s="380" t="s">
        <v>177</v>
      </c>
      <c r="B17" s="381" t="s">
        <v>907</v>
      </c>
      <c r="C17" s="384" t="s">
        <v>905</v>
      </c>
      <c r="D17" s="385" t="s">
        <v>660</v>
      </c>
      <c r="E17" s="467" t="s">
        <v>904</v>
      </c>
      <c r="F17" s="562" t="s">
        <v>4466</v>
      </c>
      <c r="G17" s="562" t="s">
        <v>4467</v>
      </c>
      <c r="H17" s="467" t="s">
        <v>901</v>
      </c>
      <c r="I17" s="467" t="s">
        <v>902</v>
      </c>
      <c r="J17" s="563" t="s">
        <v>4441</v>
      </c>
      <c r="K17" s="563" t="s">
        <v>903</v>
      </c>
      <c r="L17" s="386" t="s">
        <v>174</v>
      </c>
      <c r="M17" s="386" t="s">
        <v>909</v>
      </c>
      <c r="N17" s="386" t="s">
        <v>906</v>
      </c>
      <c r="O17" s="387" t="s">
        <v>908</v>
      </c>
    </row>
    <row r="18" spans="1:15" s="285" customFormat="1" ht="29.25" customHeight="1">
      <c r="A18" s="351">
        <v>44170001</v>
      </c>
      <c r="B18" s="350" t="s">
        <v>4704</v>
      </c>
      <c r="C18" s="545" t="s">
        <v>597</v>
      </c>
      <c r="D18" s="479">
        <v>20</v>
      </c>
      <c r="E18" s="427"/>
      <c r="F18" s="564"/>
      <c r="G18" s="565"/>
      <c r="H18" s="566"/>
      <c r="I18" s="567"/>
      <c r="J18" s="568">
        <f>D18*F18</f>
        <v>0</v>
      </c>
      <c r="K18" s="568">
        <f>D18*G18</f>
        <v>0</v>
      </c>
      <c r="L18" s="558"/>
      <c r="M18" s="428"/>
      <c r="N18" s="429"/>
      <c r="O18" s="430"/>
    </row>
    <row r="19" spans="1:15" s="285" customFormat="1" ht="29.25" customHeight="1">
      <c r="A19" s="351">
        <v>44170002</v>
      </c>
      <c r="B19" s="350" t="s">
        <v>4705</v>
      </c>
      <c r="C19" s="545" t="s">
        <v>597</v>
      </c>
      <c r="D19" s="479">
        <v>20</v>
      </c>
      <c r="E19" s="427"/>
      <c r="F19" s="564"/>
      <c r="G19" s="565"/>
      <c r="H19" s="566"/>
      <c r="I19" s="567"/>
      <c r="J19" s="568">
        <f>D19*F19</f>
        <v>0</v>
      </c>
      <c r="K19" s="568">
        <f>D19*G19</f>
        <v>0</v>
      </c>
      <c r="L19" s="558"/>
      <c r="M19" s="428"/>
      <c r="N19" s="429"/>
      <c r="O19" s="430"/>
    </row>
    <row r="20" spans="1:11" s="285" customFormat="1" ht="21.75" customHeight="1" thickBot="1">
      <c r="A20" s="415"/>
      <c r="B20" s="416" t="s">
        <v>4469</v>
      </c>
      <c r="C20" s="417"/>
      <c r="D20" s="417"/>
      <c r="E20" s="308"/>
      <c r="F20" s="308"/>
      <c r="G20" s="308"/>
      <c r="H20" s="308"/>
      <c r="J20" s="635">
        <f>SUM(J18:J19)</f>
        <v>0</v>
      </c>
      <c r="K20" s="635">
        <f>SUM(K18:K19)</f>
        <v>0</v>
      </c>
    </row>
  </sheetData>
  <sheetProtection formatCells="0" formatColumns="0" formatRows="0"/>
  <mergeCells count="2">
    <mergeCell ref="A16:D16"/>
    <mergeCell ref="E16:O16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X119"/>
  <sheetViews>
    <sheetView zoomScalePageLayoutView="0" workbookViewId="0" topLeftCell="A1">
      <pane ySplit="4" topLeftCell="A73" activePane="bottomLeft" state="frozen"/>
      <selection pane="topLeft" activeCell="A1" sqref="A1"/>
      <selection pane="bottomLeft" activeCell="A75" sqref="A75:IV75"/>
    </sheetView>
  </sheetViews>
  <sheetFormatPr defaultColWidth="9.00390625" defaultRowHeight="12.75"/>
  <cols>
    <col min="1" max="1" width="4.125" style="1" customWidth="1"/>
    <col min="2" max="2" width="35.875" style="1" customWidth="1"/>
    <col min="3" max="3" width="10.00390625" style="1" customWidth="1"/>
    <col min="4" max="4" width="6.875" style="2" customWidth="1"/>
    <col min="5" max="5" width="15.625" style="2" customWidth="1"/>
    <col min="6" max="6" width="16.00390625" style="1" customWidth="1"/>
    <col min="7" max="28" width="15.25390625" style="1" customWidth="1"/>
    <col min="29" max="50" width="15.625" style="1" customWidth="1"/>
  </cols>
  <sheetData>
    <row r="1" spans="7:28" ht="13.5" thickBot="1">
      <c r="G1" s="603" t="s">
        <v>1385</v>
      </c>
      <c r="H1" s="603"/>
      <c r="I1" s="603"/>
      <c r="J1" s="603"/>
      <c r="K1" s="603"/>
      <c r="L1" s="603"/>
      <c r="M1" s="603"/>
      <c r="N1" s="603"/>
      <c r="O1" s="603"/>
      <c r="P1" s="603"/>
      <c r="Q1" s="603"/>
      <c r="R1" s="603"/>
      <c r="S1" s="603"/>
      <c r="T1" s="603"/>
      <c r="U1" s="603"/>
      <c r="V1" s="603"/>
      <c r="W1" s="603"/>
      <c r="X1" s="603"/>
      <c r="Y1" s="603"/>
      <c r="Z1" s="603"/>
      <c r="AA1" s="603"/>
      <c r="AB1" s="603"/>
    </row>
    <row r="2" spans="1:50" ht="61.5" thickBot="1">
      <c r="A2" s="584" t="s">
        <v>2880</v>
      </c>
      <c r="B2" s="585"/>
      <c r="C2" s="585"/>
      <c r="D2" s="585"/>
      <c r="E2" s="585"/>
      <c r="F2" s="586"/>
      <c r="G2" s="312" t="s">
        <v>1386</v>
      </c>
      <c r="H2" s="313" t="s">
        <v>1387</v>
      </c>
      <c r="I2" s="313" t="s">
        <v>1388</v>
      </c>
      <c r="J2" s="313" t="s">
        <v>1389</v>
      </c>
      <c r="K2" s="313" t="s">
        <v>1390</v>
      </c>
      <c r="L2" s="313" t="s">
        <v>1391</v>
      </c>
      <c r="M2" s="313" t="s">
        <v>1392</v>
      </c>
      <c r="N2" s="313" t="s">
        <v>1393</v>
      </c>
      <c r="O2" s="313" t="s">
        <v>1394</v>
      </c>
      <c r="P2" s="313" t="s">
        <v>1395</v>
      </c>
      <c r="Q2" s="313" t="s">
        <v>1396</v>
      </c>
      <c r="R2" s="313" t="s">
        <v>1397</v>
      </c>
      <c r="S2" s="313" t="s">
        <v>1398</v>
      </c>
      <c r="T2" s="313" t="s">
        <v>1399</v>
      </c>
      <c r="U2" s="313" t="s">
        <v>1400</v>
      </c>
      <c r="V2" s="313" t="s">
        <v>1401</v>
      </c>
      <c r="W2" s="313" t="s">
        <v>1402</v>
      </c>
      <c r="X2" s="313" t="s">
        <v>1403</v>
      </c>
      <c r="Y2" s="313" t="s">
        <v>1404</v>
      </c>
      <c r="Z2" s="313" t="s">
        <v>1405</v>
      </c>
      <c r="AA2" s="313" t="s">
        <v>1406</v>
      </c>
      <c r="AB2" s="313" t="s">
        <v>1407</v>
      </c>
      <c r="AC2" s="312" t="s">
        <v>1386</v>
      </c>
      <c r="AD2" s="313" t="s">
        <v>1387</v>
      </c>
      <c r="AE2" s="313" t="s">
        <v>1388</v>
      </c>
      <c r="AF2" s="313" t="s">
        <v>1389</v>
      </c>
      <c r="AG2" s="313" t="s">
        <v>1390</v>
      </c>
      <c r="AH2" s="313" t="s">
        <v>1391</v>
      </c>
      <c r="AI2" s="313" t="s">
        <v>1392</v>
      </c>
      <c r="AJ2" s="313" t="s">
        <v>1393</v>
      </c>
      <c r="AK2" s="313" t="s">
        <v>1394</v>
      </c>
      <c r="AL2" s="313" t="s">
        <v>1408</v>
      </c>
      <c r="AM2" s="313" t="s">
        <v>1396</v>
      </c>
      <c r="AN2" s="313" t="s">
        <v>1397</v>
      </c>
      <c r="AO2" s="313" t="s">
        <v>1409</v>
      </c>
      <c r="AP2" s="313" t="s">
        <v>1399</v>
      </c>
      <c r="AQ2" s="313" t="s">
        <v>1400</v>
      </c>
      <c r="AR2" s="313" t="s">
        <v>1401</v>
      </c>
      <c r="AS2" s="313" t="s">
        <v>1402</v>
      </c>
      <c r="AT2" s="313" t="s">
        <v>1403</v>
      </c>
      <c r="AU2" s="313" t="s">
        <v>1404</v>
      </c>
      <c r="AV2" s="313" t="s">
        <v>1405</v>
      </c>
      <c r="AW2" s="313" t="s">
        <v>1406</v>
      </c>
      <c r="AX2" s="313" t="s">
        <v>1407</v>
      </c>
    </row>
    <row r="3" spans="1:50" ht="12.75">
      <c r="A3" s="314" t="s">
        <v>648</v>
      </c>
      <c r="B3" s="314"/>
      <c r="C3" s="314" t="s">
        <v>4223</v>
      </c>
      <c r="D3" s="315" t="s">
        <v>649</v>
      </c>
      <c r="E3" s="315"/>
      <c r="F3" s="314"/>
      <c r="G3" s="601" t="s">
        <v>1410</v>
      </c>
      <c r="H3" s="601" t="s">
        <v>1410</v>
      </c>
      <c r="I3" s="601" t="s">
        <v>1410</v>
      </c>
      <c r="J3" s="601" t="s">
        <v>1410</v>
      </c>
      <c r="K3" s="601" t="s">
        <v>1410</v>
      </c>
      <c r="L3" s="601" t="s">
        <v>1410</v>
      </c>
      <c r="M3" s="601" t="s">
        <v>1410</v>
      </c>
      <c r="N3" s="601" t="s">
        <v>1410</v>
      </c>
      <c r="O3" s="601" t="s">
        <v>1410</v>
      </c>
      <c r="P3" s="601" t="s">
        <v>1410</v>
      </c>
      <c r="Q3" s="316"/>
      <c r="R3" s="601" t="s">
        <v>1410</v>
      </c>
      <c r="S3" s="601" t="s">
        <v>1410</v>
      </c>
      <c r="T3" s="601" t="s">
        <v>1410</v>
      </c>
      <c r="U3" s="601" t="s">
        <v>1410</v>
      </c>
      <c r="V3" s="601" t="s">
        <v>1410</v>
      </c>
      <c r="W3" s="601" t="s">
        <v>1410</v>
      </c>
      <c r="X3" s="601" t="s">
        <v>1410</v>
      </c>
      <c r="Y3" s="601" t="s">
        <v>1410</v>
      </c>
      <c r="Z3" s="601" t="s">
        <v>1410</v>
      </c>
      <c r="AA3" s="601" t="s">
        <v>1410</v>
      </c>
      <c r="AB3" s="601" t="s">
        <v>1410</v>
      </c>
      <c r="AC3" s="601" t="s">
        <v>1411</v>
      </c>
      <c r="AD3" s="601" t="s">
        <v>1411</v>
      </c>
      <c r="AE3" s="601" t="s">
        <v>1411</v>
      </c>
      <c r="AF3" s="601" t="s">
        <v>1411</v>
      </c>
      <c r="AG3" s="601" t="s">
        <v>1411</v>
      </c>
      <c r="AH3" s="601" t="s">
        <v>1411</v>
      </c>
      <c r="AI3" s="601" t="s">
        <v>1411</v>
      </c>
      <c r="AJ3" s="601" t="s">
        <v>1411</v>
      </c>
      <c r="AK3" s="601" t="s">
        <v>1411</v>
      </c>
      <c r="AL3" s="601" t="s">
        <v>1411</v>
      </c>
      <c r="AM3" s="316"/>
      <c r="AN3" s="601" t="s">
        <v>1411</v>
      </c>
      <c r="AO3" s="601" t="s">
        <v>1411</v>
      </c>
      <c r="AP3" s="601" t="s">
        <v>1411</v>
      </c>
      <c r="AQ3" s="601" t="s">
        <v>1411</v>
      </c>
      <c r="AR3" s="601" t="s">
        <v>1411</v>
      </c>
      <c r="AS3" s="601" t="s">
        <v>1411</v>
      </c>
      <c r="AT3" s="601" t="s">
        <v>1411</v>
      </c>
      <c r="AU3" s="601" t="s">
        <v>1411</v>
      </c>
      <c r="AV3" s="601" t="s">
        <v>1411</v>
      </c>
      <c r="AW3" s="601" t="s">
        <v>1411</v>
      </c>
      <c r="AX3" s="601" t="s">
        <v>1411</v>
      </c>
    </row>
    <row r="4" spans="1:50" ht="13.5" thickBot="1">
      <c r="A4" s="317" t="s">
        <v>657</v>
      </c>
      <c r="B4" s="318" t="s">
        <v>658</v>
      </c>
      <c r="C4" s="318" t="s">
        <v>4224</v>
      </c>
      <c r="D4" s="319" t="s">
        <v>659</v>
      </c>
      <c r="E4" s="320" t="s">
        <v>1412</v>
      </c>
      <c r="F4" s="321" t="s">
        <v>1413</v>
      </c>
      <c r="G4" s="602"/>
      <c r="H4" s="602"/>
      <c r="I4" s="602"/>
      <c r="J4" s="602"/>
      <c r="K4" s="602"/>
      <c r="L4" s="602"/>
      <c r="M4" s="602"/>
      <c r="N4" s="602"/>
      <c r="O4" s="602"/>
      <c r="P4" s="602"/>
      <c r="Q4" s="322"/>
      <c r="R4" s="602"/>
      <c r="S4" s="602"/>
      <c r="T4" s="602"/>
      <c r="U4" s="602"/>
      <c r="V4" s="602"/>
      <c r="W4" s="602"/>
      <c r="X4" s="602"/>
      <c r="Y4" s="602"/>
      <c r="Z4" s="602"/>
      <c r="AA4" s="602"/>
      <c r="AB4" s="602"/>
      <c r="AC4" s="602"/>
      <c r="AD4" s="602"/>
      <c r="AE4" s="602"/>
      <c r="AF4" s="602"/>
      <c r="AG4" s="602"/>
      <c r="AH4" s="602"/>
      <c r="AI4" s="602"/>
      <c r="AJ4" s="602"/>
      <c r="AK4" s="602"/>
      <c r="AL4" s="602"/>
      <c r="AM4" s="322" t="s">
        <v>1411</v>
      </c>
      <c r="AN4" s="602"/>
      <c r="AO4" s="602"/>
      <c r="AP4" s="602"/>
      <c r="AQ4" s="602"/>
      <c r="AR4" s="602"/>
      <c r="AS4" s="602"/>
      <c r="AT4" s="602"/>
      <c r="AU4" s="602"/>
      <c r="AV4" s="602"/>
      <c r="AW4" s="602"/>
      <c r="AX4" s="602"/>
    </row>
    <row r="5" spans="1:50" ht="12.75">
      <c r="A5" s="323">
        <v>1</v>
      </c>
      <c r="B5" s="311" t="s">
        <v>4290</v>
      </c>
      <c r="C5" s="311">
        <v>1</v>
      </c>
      <c r="D5" s="324" t="s">
        <v>665</v>
      </c>
      <c r="E5" s="284">
        <v>400</v>
      </c>
      <c r="F5" s="323">
        <f>SUM(G5:AB5)</f>
        <v>790</v>
      </c>
      <c r="G5" s="323"/>
      <c r="H5" s="323"/>
      <c r="I5" s="323">
        <v>20</v>
      </c>
      <c r="J5" s="323">
        <v>720</v>
      </c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>
        <v>50</v>
      </c>
      <c r="Z5" s="323"/>
      <c r="AA5" s="323"/>
      <c r="AB5" s="323"/>
      <c r="AC5" s="323">
        <f aca="true" t="shared" si="0" ref="AC5:AX16">IF(G5&gt;0,"DA",0)</f>
        <v>0</v>
      </c>
      <c r="AD5" s="323">
        <f t="shared" si="0"/>
        <v>0</v>
      </c>
      <c r="AE5" s="323" t="str">
        <f t="shared" si="0"/>
        <v>DA</v>
      </c>
      <c r="AF5" s="323" t="str">
        <f t="shared" si="0"/>
        <v>DA</v>
      </c>
      <c r="AG5" s="323">
        <f t="shared" si="0"/>
        <v>0</v>
      </c>
      <c r="AH5" s="323">
        <f t="shared" si="0"/>
        <v>0</v>
      </c>
      <c r="AI5" s="323">
        <f t="shared" si="0"/>
        <v>0</v>
      </c>
      <c r="AJ5" s="323">
        <f t="shared" si="0"/>
        <v>0</v>
      </c>
      <c r="AK5" s="323">
        <f t="shared" si="0"/>
        <v>0</v>
      </c>
      <c r="AL5" s="323">
        <f t="shared" si="0"/>
        <v>0</v>
      </c>
      <c r="AM5" s="323">
        <f t="shared" si="0"/>
        <v>0</v>
      </c>
      <c r="AN5" s="323">
        <f t="shared" si="0"/>
        <v>0</v>
      </c>
      <c r="AO5" s="323">
        <f t="shared" si="0"/>
        <v>0</v>
      </c>
      <c r="AP5" s="323">
        <f t="shared" si="0"/>
        <v>0</v>
      </c>
      <c r="AQ5" s="323">
        <f t="shared" si="0"/>
        <v>0</v>
      </c>
      <c r="AR5" s="323">
        <f t="shared" si="0"/>
        <v>0</v>
      </c>
      <c r="AS5" s="323">
        <f t="shared" si="0"/>
        <v>0</v>
      </c>
      <c r="AT5" s="323">
        <f t="shared" si="0"/>
        <v>0</v>
      </c>
      <c r="AU5" s="323" t="str">
        <f t="shared" si="0"/>
        <v>DA</v>
      </c>
      <c r="AV5" s="323">
        <f t="shared" si="0"/>
        <v>0</v>
      </c>
      <c r="AW5" s="323">
        <f t="shared" si="0"/>
        <v>0</v>
      </c>
      <c r="AX5" s="323">
        <f t="shared" si="0"/>
        <v>0</v>
      </c>
    </row>
    <row r="6" spans="1:50" ht="12.75">
      <c r="A6" s="323">
        <v>2</v>
      </c>
      <c r="B6" s="323" t="s">
        <v>4291</v>
      </c>
      <c r="C6" s="323">
        <v>1</v>
      </c>
      <c r="D6" s="324" t="s">
        <v>665</v>
      </c>
      <c r="E6" s="325">
        <v>1825</v>
      </c>
      <c r="F6" s="323">
        <f aca="true" t="shared" si="1" ref="F6:F69">SUM(G6:AB6)</f>
        <v>2475</v>
      </c>
      <c r="G6" s="323"/>
      <c r="H6" s="323">
        <v>750</v>
      </c>
      <c r="I6" s="323">
        <v>350</v>
      </c>
      <c r="J6" s="323">
        <v>1275</v>
      </c>
      <c r="K6" s="323"/>
      <c r="L6" s="323">
        <v>50</v>
      </c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>
        <v>50</v>
      </c>
      <c r="Z6" s="323"/>
      <c r="AA6" s="323"/>
      <c r="AB6" s="323"/>
      <c r="AC6" s="323">
        <f t="shared" si="0"/>
        <v>0</v>
      </c>
      <c r="AD6" s="323" t="str">
        <f t="shared" si="0"/>
        <v>DA</v>
      </c>
      <c r="AE6" s="323" t="str">
        <f t="shared" si="0"/>
        <v>DA</v>
      </c>
      <c r="AF6" s="323" t="str">
        <f t="shared" si="0"/>
        <v>DA</v>
      </c>
      <c r="AG6" s="323">
        <f t="shared" si="0"/>
        <v>0</v>
      </c>
      <c r="AH6" s="323" t="str">
        <f t="shared" si="0"/>
        <v>DA</v>
      </c>
      <c r="AI6" s="323">
        <f t="shared" si="0"/>
        <v>0</v>
      </c>
      <c r="AJ6" s="323">
        <f t="shared" si="0"/>
        <v>0</v>
      </c>
      <c r="AK6" s="323">
        <f t="shared" si="0"/>
        <v>0</v>
      </c>
      <c r="AL6" s="323">
        <f t="shared" si="0"/>
        <v>0</v>
      </c>
      <c r="AM6" s="323">
        <f t="shared" si="0"/>
        <v>0</v>
      </c>
      <c r="AN6" s="323">
        <f t="shared" si="0"/>
        <v>0</v>
      </c>
      <c r="AO6" s="323">
        <f t="shared" si="0"/>
        <v>0</v>
      </c>
      <c r="AP6" s="323">
        <f t="shared" si="0"/>
        <v>0</v>
      </c>
      <c r="AQ6" s="323">
        <f t="shared" si="0"/>
        <v>0</v>
      </c>
      <c r="AR6" s="323">
        <f t="shared" si="0"/>
        <v>0</v>
      </c>
      <c r="AS6" s="323">
        <f t="shared" si="0"/>
        <v>0</v>
      </c>
      <c r="AT6" s="323">
        <f t="shared" si="0"/>
        <v>0</v>
      </c>
      <c r="AU6" s="323" t="str">
        <f t="shared" si="0"/>
        <v>DA</v>
      </c>
      <c r="AV6" s="323">
        <f t="shared" si="0"/>
        <v>0</v>
      </c>
      <c r="AW6" s="323">
        <f t="shared" si="0"/>
        <v>0</v>
      </c>
      <c r="AX6" s="323">
        <f t="shared" si="0"/>
        <v>0</v>
      </c>
    </row>
    <row r="7" spans="1:50" ht="12.75">
      <c r="A7" s="323">
        <v>3</v>
      </c>
      <c r="B7" s="323" t="s">
        <v>4292</v>
      </c>
      <c r="C7" s="323">
        <v>1</v>
      </c>
      <c r="D7" s="324" t="s">
        <v>665</v>
      </c>
      <c r="E7" s="325">
        <v>1540</v>
      </c>
      <c r="F7" s="323">
        <f t="shared" si="1"/>
        <v>1680</v>
      </c>
      <c r="G7" s="323"/>
      <c r="H7" s="323">
        <v>500</v>
      </c>
      <c r="I7" s="323">
        <v>200</v>
      </c>
      <c r="J7" s="323">
        <v>650</v>
      </c>
      <c r="K7" s="323"/>
      <c r="L7" s="323">
        <v>30</v>
      </c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>
        <v>300</v>
      </c>
      <c r="Z7" s="323"/>
      <c r="AA7" s="323"/>
      <c r="AB7" s="323"/>
      <c r="AC7" s="323">
        <f t="shared" si="0"/>
        <v>0</v>
      </c>
      <c r="AD7" s="323" t="str">
        <f t="shared" si="0"/>
        <v>DA</v>
      </c>
      <c r="AE7" s="323" t="str">
        <f t="shared" si="0"/>
        <v>DA</v>
      </c>
      <c r="AF7" s="323" t="str">
        <f t="shared" si="0"/>
        <v>DA</v>
      </c>
      <c r="AG7" s="323">
        <f t="shared" si="0"/>
        <v>0</v>
      </c>
      <c r="AH7" s="323" t="str">
        <f t="shared" si="0"/>
        <v>DA</v>
      </c>
      <c r="AI7" s="323">
        <f t="shared" si="0"/>
        <v>0</v>
      </c>
      <c r="AJ7" s="323">
        <f t="shared" si="0"/>
        <v>0</v>
      </c>
      <c r="AK7" s="323">
        <f t="shared" si="0"/>
        <v>0</v>
      </c>
      <c r="AL7" s="323">
        <f t="shared" si="0"/>
        <v>0</v>
      </c>
      <c r="AM7" s="323">
        <f t="shared" si="0"/>
        <v>0</v>
      </c>
      <c r="AN7" s="323">
        <f t="shared" si="0"/>
        <v>0</v>
      </c>
      <c r="AO7" s="323">
        <f t="shared" si="0"/>
        <v>0</v>
      </c>
      <c r="AP7" s="323">
        <f t="shared" si="0"/>
        <v>0</v>
      </c>
      <c r="AQ7" s="323">
        <f t="shared" si="0"/>
        <v>0</v>
      </c>
      <c r="AR7" s="323">
        <f t="shared" si="0"/>
        <v>0</v>
      </c>
      <c r="AS7" s="323">
        <f t="shared" si="0"/>
        <v>0</v>
      </c>
      <c r="AT7" s="323">
        <f t="shared" si="0"/>
        <v>0</v>
      </c>
      <c r="AU7" s="323" t="str">
        <f t="shared" si="0"/>
        <v>DA</v>
      </c>
      <c r="AV7" s="323">
        <f t="shared" si="0"/>
        <v>0</v>
      </c>
      <c r="AW7" s="323">
        <f t="shared" si="0"/>
        <v>0</v>
      </c>
      <c r="AX7" s="323">
        <f t="shared" si="0"/>
        <v>0</v>
      </c>
    </row>
    <row r="8" spans="1:50" ht="12.75">
      <c r="A8" s="323">
        <v>4</v>
      </c>
      <c r="B8" s="323" t="s">
        <v>2788</v>
      </c>
      <c r="C8" s="323">
        <v>15</v>
      </c>
      <c r="D8" s="324" t="s">
        <v>668</v>
      </c>
      <c r="E8" s="325">
        <v>4</v>
      </c>
      <c r="F8" s="323">
        <f t="shared" si="1"/>
        <v>20</v>
      </c>
      <c r="G8" s="323"/>
      <c r="H8" s="323"/>
      <c r="I8" s="323">
        <v>15</v>
      </c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>
        <v>5</v>
      </c>
      <c r="Z8" s="323"/>
      <c r="AA8" s="323"/>
      <c r="AB8" s="323"/>
      <c r="AC8" s="323">
        <f t="shared" si="0"/>
        <v>0</v>
      </c>
      <c r="AD8" s="323">
        <f t="shared" si="0"/>
        <v>0</v>
      </c>
      <c r="AE8" s="323" t="str">
        <f t="shared" si="0"/>
        <v>DA</v>
      </c>
      <c r="AF8" s="323">
        <f t="shared" si="0"/>
        <v>0</v>
      </c>
      <c r="AG8" s="323">
        <f t="shared" si="0"/>
        <v>0</v>
      </c>
      <c r="AH8" s="323">
        <f t="shared" si="0"/>
        <v>0</v>
      </c>
      <c r="AI8" s="323">
        <f t="shared" si="0"/>
        <v>0</v>
      </c>
      <c r="AJ8" s="323">
        <f t="shared" si="0"/>
        <v>0</v>
      </c>
      <c r="AK8" s="323">
        <f t="shared" si="0"/>
        <v>0</v>
      </c>
      <c r="AL8" s="323">
        <f t="shared" si="0"/>
        <v>0</v>
      </c>
      <c r="AM8" s="323">
        <f t="shared" si="0"/>
        <v>0</v>
      </c>
      <c r="AN8" s="323">
        <f t="shared" si="0"/>
        <v>0</v>
      </c>
      <c r="AO8" s="323">
        <f t="shared" si="0"/>
        <v>0</v>
      </c>
      <c r="AP8" s="323">
        <f t="shared" si="0"/>
        <v>0</v>
      </c>
      <c r="AQ8" s="323">
        <f t="shared" si="0"/>
        <v>0</v>
      </c>
      <c r="AR8" s="323">
        <f t="shared" si="0"/>
        <v>0</v>
      </c>
      <c r="AS8" s="323">
        <f t="shared" si="0"/>
        <v>0</v>
      </c>
      <c r="AT8" s="323">
        <f t="shared" si="0"/>
        <v>0</v>
      </c>
      <c r="AU8" s="323" t="str">
        <f t="shared" si="0"/>
        <v>DA</v>
      </c>
      <c r="AV8" s="323">
        <f t="shared" si="0"/>
        <v>0</v>
      </c>
      <c r="AW8" s="323">
        <f t="shared" si="0"/>
        <v>0</v>
      </c>
      <c r="AX8" s="323">
        <f t="shared" si="0"/>
        <v>0</v>
      </c>
    </row>
    <row r="9" spans="1:50" ht="38.25">
      <c r="A9" s="323">
        <v>5</v>
      </c>
      <c r="B9" s="125" t="s">
        <v>1414</v>
      </c>
      <c r="C9" s="125">
        <v>30</v>
      </c>
      <c r="D9" s="324" t="s">
        <v>668</v>
      </c>
      <c r="E9" s="325">
        <v>57</v>
      </c>
      <c r="F9" s="323">
        <f t="shared" si="1"/>
        <v>51</v>
      </c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>
        <v>50</v>
      </c>
      <c r="Z9" s="323"/>
      <c r="AA9" s="323"/>
      <c r="AB9" s="323">
        <v>1</v>
      </c>
      <c r="AC9" s="323">
        <f t="shared" si="0"/>
        <v>0</v>
      </c>
      <c r="AD9" s="323">
        <f t="shared" si="0"/>
        <v>0</v>
      </c>
      <c r="AE9" s="323">
        <f t="shared" si="0"/>
        <v>0</v>
      </c>
      <c r="AF9" s="323">
        <f t="shared" si="0"/>
        <v>0</v>
      </c>
      <c r="AG9" s="323">
        <f t="shared" si="0"/>
        <v>0</v>
      </c>
      <c r="AH9" s="323">
        <f t="shared" si="0"/>
        <v>0</v>
      </c>
      <c r="AI9" s="323">
        <f t="shared" si="0"/>
        <v>0</v>
      </c>
      <c r="AJ9" s="323">
        <f t="shared" si="0"/>
        <v>0</v>
      </c>
      <c r="AK9" s="323">
        <f t="shared" si="0"/>
        <v>0</v>
      </c>
      <c r="AL9" s="323">
        <f t="shared" si="0"/>
        <v>0</v>
      </c>
      <c r="AM9" s="323">
        <f t="shared" si="0"/>
        <v>0</v>
      </c>
      <c r="AN9" s="323">
        <f t="shared" si="0"/>
        <v>0</v>
      </c>
      <c r="AO9" s="323">
        <f t="shared" si="0"/>
        <v>0</v>
      </c>
      <c r="AP9" s="323">
        <f t="shared" si="0"/>
        <v>0</v>
      </c>
      <c r="AQ9" s="323">
        <f t="shared" si="0"/>
        <v>0</v>
      </c>
      <c r="AR9" s="323">
        <f t="shared" si="0"/>
        <v>0</v>
      </c>
      <c r="AS9" s="323">
        <f t="shared" si="0"/>
        <v>0</v>
      </c>
      <c r="AT9" s="323">
        <f t="shared" si="0"/>
        <v>0</v>
      </c>
      <c r="AU9" s="323" t="str">
        <f t="shared" si="0"/>
        <v>DA</v>
      </c>
      <c r="AV9" s="323">
        <f t="shared" si="0"/>
        <v>0</v>
      </c>
      <c r="AW9" s="323">
        <f t="shared" si="0"/>
        <v>0</v>
      </c>
      <c r="AX9" s="323" t="str">
        <f t="shared" si="0"/>
        <v>DA</v>
      </c>
    </row>
    <row r="10" spans="1:50" ht="38.25">
      <c r="A10" s="323">
        <v>6</v>
      </c>
      <c r="B10" s="125" t="s">
        <v>1415</v>
      </c>
      <c r="C10" s="125">
        <v>15</v>
      </c>
      <c r="D10" s="324" t="s">
        <v>668</v>
      </c>
      <c r="E10" s="325">
        <v>58</v>
      </c>
      <c r="F10" s="323">
        <f t="shared" si="1"/>
        <v>50</v>
      </c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>
        <v>50</v>
      </c>
      <c r="Z10" s="323"/>
      <c r="AA10" s="323"/>
      <c r="AB10" s="323"/>
      <c r="AC10" s="323">
        <f t="shared" si="0"/>
        <v>0</v>
      </c>
      <c r="AD10" s="323">
        <f t="shared" si="0"/>
        <v>0</v>
      </c>
      <c r="AE10" s="323">
        <f t="shared" si="0"/>
        <v>0</v>
      </c>
      <c r="AF10" s="323">
        <f t="shared" si="0"/>
        <v>0</v>
      </c>
      <c r="AG10" s="323">
        <f t="shared" si="0"/>
        <v>0</v>
      </c>
      <c r="AH10" s="323">
        <f t="shared" si="0"/>
        <v>0</v>
      </c>
      <c r="AI10" s="323">
        <f t="shared" si="0"/>
        <v>0</v>
      </c>
      <c r="AJ10" s="323">
        <f t="shared" si="0"/>
        <v>0</v>
      </c>
      <c r="AK10" s="323">
        <f t="shared" si="0"/>
        <v>0</v>
      </c>
      <c r="AL10" s="323">
        <f t="shared" si="0"/>
        <v>0</v>
      </c>
      <c r="AM10" s="323">
        <f t="shared" si="0"/>
        <v>0</v>
      </c>
      <c r="AN10" s="323">
        <f t="shared" si="0"/>
        <v>0</v>
      </c>
      <c r="AO10" s="323">
        <f t="shared" si="0"/>
        <v>0</v>
      </c>
      <c r="AP10" s="323">
        <f t="shared" si="0"/>
        <v>0</v>
      </c>
      <c r="AQ10" s="323">
        <f t="shared" si="0"/>
        <v>0</v>
      </c>
      <c r="AR10" s="323">
        <f t="shared" si="0"/>
        <v>0</v>
      </c>
      <c r="AS10" s="323">
        <f t="shared" si="0"/>
        <v>0</v>
      </c>
      <c r="AT10" s="323">
        <f t="shared" si="0"/>
        <v>0</v>
      </c>
      <c r="AU10" s="323" t="str">
        <f t="shared" si="0"/>
        <v>DA</v>
      </c>
      <c r="AV10" s="323">
        <f t="shared" si="0"/>
        <v>0</v>
      </c>
      <c r="AW10" s="323">
        <f t="shared" si="0"/>
        <v>0</v>
      </c>
      <c r="AX10" s="323">
        <f t="shared" si="0"/>
        <v>0</v>
      </c>
    </row>
    <row r="11" spans="1:50" ht="38.25">
      <c r="A11" s="323">
        <v>7</v>
      </c>
      <c r="B11" s="125" t="s">
        <v>1467</v>
      </c>
      <c r="C11" s="125">
        <v>30</v>
      </c>
      <c r="D11" s="324" t="s">
        <v>668</v>
      </c>
      <c r="E11" s="325">
        <v>4</v>
      </c>
      <c r="F11" s="323">
        <f t="shared" si="1"/>
        <v>62</v>
      </c>
      <c r="G11" s="323"/>
      <c r="H11" s="323"/>
      <c r="I11" s="323"/>
      <c r="J11" s="323"/>
      <c r="K11" s="323"/>
      <c r="L11" s="323"/>
      <c r="M11" s="323">
        <v>10</v>
      </c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>
        <v>50</v>
      </c>
      <c r="Z11" s="323"/>
      <c r="AA11" s="323"/>
      <c r="AB11" s="323">
        <v>2</v>
      </c>
      <c r="AC11" s="323">
        <f t="shared" si="0"/>
        <v>0</v>
      </c>
      <c r="AD11" s="323">
        <f t="shared" si="0"/>
        <v>0</v>
      </c>
      <c r="AE11" s="323">
        <f t="shared" si="0"/>
        <v>0</v>
      </c>
      <c r="AF11" s="323">
        <f t="shared" si="0"/>
        <v>0</v>
      </c>
      <c r="AG11" s="323">
        <f t="shared" si="0"/>
        <v>0</v>
      </c>
      <c r="AH11" s="323">
        <f t="shared" si="0"/>
        <v>0</v>
      </c>
      <c r="AI11" s="323" t="str">
        <f t="shared" si="0"/>
        <v>DA</v>
      </c>
      <c r="AJ11" s="323">
        <f t="shared" si="0"/>
        <v>0</v>
      </c>
      <c r="AK11" s="323">
        <f t="shared" si="0"/>
        <v>0</v>
      </c>
      <c r="AL11" s="323">
        <f t="shared" si="0"/>
        <v>0</v>
      </c>
      <c r="AM11" s="323">
        <f t="shared" si="0"/>
        <v>0</v>
      </c>
      <c r="AN11" s="323">
        <f t="shared" si="0"/>
        <v>0</v>
      </c>
      <c r="AO11" s="323">
        <f t="shared" si="0"/>
        <v>0</v>
      </c>
      <c r="AP11" s="323">
        <f t="shared" si="0"/>
        <v>0</v>
      </c>
      <c r="AQ11" s="323">
        <f t="shared" si="0"/>
        <v>0</v>
      </c>
      <c r="AR11" s="323">
        <f t="shared" si="0"/>
        <v>0</v>
      </c>
      <c r="AS11" s="323">
        <f t="shared" si="0"/>
        <v>0</v>
      </c>
      <c r="AT11" s="323">
        <f t="shared" si="0"/>
        <v>0</v>
      </c>
      <c r="AU11" s="323" t="str">
        <f t="shared" si="0"/>
        <v>DA</v>
      </c>
      <c r="AV11" s="323">
        <f t="shared" si="0"/>
        <v>0</v>
      </c>
      <c r="AW11" s="323">
        <f t="shared" si="0"/>
        <v>0</v>
      </c>
      <c r="AX11" s="323" t="str">
        <f t="shared" si="0"/>
        <v>DA</v>
      </c>
    </row>
    <row r="12" spans="1:50" ht="38.25">
      <c r="A12" s="323">
        <v>8</v>
      </c>
      <c r="B12" s="125" t="s">
        <v>1468</v>
      </c>
      <c r="C12" s="125">
        <v>100</v>
      </c>
      <c r="D12" s="324" t="s">
        <v>567</v>
      </c>
      <c r="E12" s="325">
        <v>510</v>
      </c>
      <c r="F12" s="323">
        <f t="shared" si="1"/>
        <v>591</v>
      </c>
      <c r="G12" s="323"/>
      <c r="H12" s="323"/>
      <c r="I12" s="323"/>
      <c r="J12" s="323"/>
      <c r="K12" s="323">
        <v>70</v>
      </c>
      <c r="L12" s="323"/>
      <c r="M12" s="323">
        <v>130</v>
      </c>
      <c r="N12" s="323"/>
      <c r="O12" s="323"/>
      <c r="P12" s="125"/>
      <c r="Q12" s="125">
        <v>350</v>
      </c>
      <c r="R12" s="323"/>
      <c r="S12" s="323"/>
      <c r="T12" s="323"/>
      <c r="U12" s="323"/>
      <c r="V12" s="323"/>
      <c r="W12" s="323"/>
      <c r="X12" s="323"/>
      <c r="Y12" s="323">
        <v>10</v>
      </c>
      <c r="Z12" s="323">
        <v>30</v>
      </c>
      <c r="AA12" s="323"/>
      <c r="AB12" s="323">
        <v>1</v>
      </c>
      <c r="AC12" s="323">
        <f t="shared" si="0"/>
        <v>0</v>
      </c>
      <c r="AD12" s="323">
        <f t="shared" si="0"/>
        <v>0</v>
      </c>
      <c r="AE12" s="323">
        <f t="shared" si="0"/>
        <v>0</v>
      </c>
      <c r="AF12" s="323">
        <f t="shared" si="0"/>
        <v>0</v>
      </c>
      <c r="AG12" s="323" t="str">
        <f t="shared" si="0"/>
        <v>DA</v>
      </c>
      <c r="AH12" s="323">
        <f t="shared" si="0"/>
        <v>0</v>
      </c>
      <c r="AI12" s="323" t="str">
        <f t="shared" si="0"/>
        <v>DA</v>
      </c>
      <c r="AJ12" s="323">
        <f t="shared" si="0"/>
        <v>0</v>
      </c>
      <c r="AK12" s="323">
        <f t="shared" si="0"/>
        <v>0</v>
      </c>
      <c r="AL12" s="323">
        <f t="shared" si="0"/>
        <v>0</v>
      </c>
      <c r="AM12" s="323" t="str">
        <f t="shared" si="0"/>
        <v>DA</v>
      </c>
      <c r="AN12" s="323">
        <f t="shared" si="0"/>
        <v>0</v>
      </c>
      <c r="AO12" s="323">
        <f t="shared" si="0"/>
        <v>0</v>
      </c>
      <c r="AP12" s="323">
        <f t="shared" si="0"/>
        <v>0</v>
      </c>
      <c r="AQ12" s="323">
        <f t="shared" si="0"/>
        <v>0</v>
      </c>
      <c r="AR12" s="323">
        <f t="shared" si="0"/>
        <v>0</v>
      </c>
      <c r="AS12" s="323">
        <f t="shared" si="0"/>
        <v>0</v>
      </c>
      <c r="AT12" s="323">
        <f t="shared" si="0"/>
        <v>0</v>
      </c>
      <c r="AU12" s="323" t="str">
        <f t="shared" si="0"/>
        <v>DA</v>
      </c>
      <c r="AV12" s="323" t="str">
        <f t="shared" si="0"/>
        <v>DA</v>
      </c>
      <c r="AW12" s="323">
        <f t="shared" si="0"/>
        <v>0</v>
      </c>
      <c r="AX12" s="323" t="str">
        <f t="shared" si="0"/>
        <v>DA</v>
      </c>
    </row>
    <row r="13" spans="1:50" ht="38.25">
      <c r="A13" s="323">
        <v>9</v>
      </c>
      <c r="B13" s="125" t="s">
        <v>1469</v>
      </c>
      <c r="C13" s="125">
        <v>100</v>
      </c>
      <c r="D13" s="324" t="s">
        <v>567</v>
      </c>
      <c r="E13" s="325">
        <v>642</v>
      </c>
      <c r="F13" s="323">
        <f t="shared" si="1"/>
        <v>876</v>
      </c>
      <c r="G13" s="323"/>
      <c r="H13" s="323"/>
      <c r="I13" s="323"/>
      <c r="J13" s="323"/>
      <c r="K13" s="323">
        <v>115</v>
      </c>
      <c r="L13" s="323"/>
      <c r="M13" s="323">
        <v>420</v>
      </c>
      <c r="N13" s="323"/>
      <c r="O13" s="323"/>
      <c r="P13" s="125"/>
      <c r="Q13" s="125">
        <v>240</v>
      </c>
      <c r="R13" s="323"/>
      <c r="S13" s="323"/>
      <c r="T13" s="323"/>
      <c r="U13" s="323"/>
      <c r="V13" s="323"/>
      <c r="W13" s="323"/>
      <c r="X13" s="323"/>
      <c r="Y13" s="323">
        <v>100</v>
      </c>
      <c r="Z13" s="323"/>
      <c r="AA13" s="323"/>
      <c r="AB13" s="323">
        <v>1</v>
      </c>
      <c r="AC13" s="323">
        <f t="shared" si="0"/>
        <v>0</v>
      </c>
      <c r="AD13" s="323">
        <f t="shared" si="0"/>
        <v>0</v>
      </c>
      <c r="AE13" s="323">
        <f t="shared" si="0"/>
        <v>0</v>
      </c>
      <c r="AF13" s="323">
        <f t="shared" si="0"/>
        <v>0</v>
      </c>
      <c r="AG13" s="323" t="str">
        <f t="shared" si="0"/>
        <v>DA</v>
      </c>
      <c r="AH13" s="323">
        <f t="shared" si="0"/>
        <v>0</v>
      </c>
      <c r="AI13" s="323" t="str">
        <f t="shared" si="0"/>
        <v>DA</v>
      </c>
      <c r="AJ13" s="323">
        <f t="shared" si="0"/>
        <v>0</v>
      </c>
      <c r="AK13" s="323">
        <f t="shared" si="0"/>
        <v>0</v>
      </c>
      <c r="AL13" s="323">
        <f t="shared" si="0"/>
        <v>0</v>
      </c>
      <c r="AM13" s="323" t="str">
        <f t="shared" si="0"/>
        <v>DA</v>
      </c>
      <c r="AN13" s="323">
        <f t="shared" si="0"/>
        <v>0</v>
      </c>
      <c r="AO13" s="323">
        <f t="shared" si="0"/>
        <v>0</v>
      </c>
      <c r="AP13" s="323">
        <f t="shared" si="0"/>
        <v>0</v>
      </c>
      <c r="AQ13" s="323">
        <f t="shared" si="0"/>
        <v>0</v>
      </c>
      <c r="AR13" s="323">
        <f t="shared" si="0"/>
        <v>0</v>
      </c>
      <c r="AS13" s="323">
        <f t="shared" si="0"/>
        <v>0</v>
      </c>
      <c r="AT13" s="323">
        <f t="shared" si="0"/>
        <v>0</v>
      </c>
      <c r="AU13" s="323" t="str">
        <f t="shared" si="0"/>
        <v>DA</v>
      </c>
      <c r="AV13" s="323">
        <f t="shared" si="0"/>
        <v>0</v>
      </c>
      <c r="AW13" s="323">
        <f t="shared" si="0"/>
        <v>0</v>
      </c>
      <c r="AX13" s="323" t="str">
        <f t="shared" si="0"/>
        <v>DA</v>
      </c>
    </row>
    <row r="14" spans="1:50" ht="38.25">
      <c r="A14" s="323">
        <v>10</v>
      </c>
      <c r="B14" s="125" t="s">
        <v>1416</v>
      </c>
      <c r="C14" s="125">
        <v>100</v>
      </c>
      <c r="D14" s="324" t="s">
        <v>567</v>
      </c>
      <c r="E14" s="325">
        <v>968</v>
      </c>
      <c r="F14" s="323">
        <f t="shared" si="1"/>
        <v>794</v>
      </c>
      <c r="G14" s="323"/>
      <c r="H14" s="323"/>
      <c r="I14" s="323"/>
      <c r="J14" s="323"/>
      <c r="K14" s="323"/>
      <c r="L14" s="323"/>
      <c r="M14" s="323">
        <v>450</v>
      </c>
      <c r="N14" s="323"/>
      <c r="O14" s="323"/>
      <c r="P14" s="125"/>
      <c r="Q14" s="125">
        <v>70</v>
      </c>
      <c r="R14" s="323"/>
      <c r="S14" s="323"/>
      <c r="T14" s="323">
        <v>8</v>
      </c>
      <c r="U14" s="323"/>
      <c r="V14" s="323"/>
      <c r="W14" s="323"/>
      <c r="X14" s="323"/>
      <c r="Y14" s="323">
        <v>100</v>
      </c>
      <c r="Z14" s="323">
        <v>165</v>
      </c>
      <c r="AA14" s="323"/>
      <c r="AB14" s="323">
        <v>1</v>
      </c>
      <c r="AC14" s="323">
        <f t="shared" si="0"/>
        <v>0</v>
      </c>
      <c r="AD14" s="323">
        <f t="shared" si="0"/>
        <v>0</v>
      </c>
      <c r="AE14" s="323">
        <f t="shared" si="0"/>
        <v>0</v>
      </c>
      <c r="AF14" s="323">
        <f t="shared" si="0"/>
        <v>0</v>
      </c>
      <c r="AG14" s="323">
        <f t="shared" si="0"/>
        <v>0</v>
      </c>
      <c r="AH14" s="323">
        <f t="shared" si="0"/>
        <v>0</v>
      </c>
      <c r="AI14" s="323" t="str">
        <f t="shared" si="0"/>
        <v>DA</v>
      </c>
      <c r="AJ14" s="323">
        <f t="shared" si="0"/>
        <v>0</v>
      </c>
      <c r="AK14" s="323">
        <f t="shared" si="0"/>
        <v>0</v>
      </c>
      <c r="AL14" s="323">
        <f t="shared" si="0"/>
        <v>0</v>
      </c>
      <c r="AM14" s="323" t="str">
        <f t="shared" si="0"/>
        <v>DA</v>
      </c>
      <c r="AN14" s="323">
        <f t="shared" si="0"/>
        <v>0</v>
      </c>
      <c r="AO14" s="323">
        <f t="shared" si="0"/>
        <v>0</v>
      </c>
      <c r="AP14" s="323" t="str">
        <f t="shared" si="0"/>
        <v>DA</v>
      </c>
      <c r="AQ14" s="323">
        <f t="shared" si="0"/>
        <v>0</v>
      </c>
      <c r="AR14" s="323">
        <f t="shared" si="0"/>
        <v>0</v>
      </c>
      <c r="AS14" s="323">
        <f t="shared" si="0"/>
        <v>0</v>
      </c>
      <c r="AT14" s="323">
        <f t="shared" si="0"/>
        <v>0</v>
      </c>
      <c r="AU14" s="323" t="str">
        <f t="shared" si="0"/>
        <v>DA</v>
      </c>
      <c r="AV14" s="323" t="str">
        <f t="shared" si="0"/>
        <v>DA</v>
      </c>
      <c r="AW14" s="323">
        <f t="shared" si="0"/>
        <v>0</v>
      </c>
      <c r="AX14" s="323" t="str">
        <f t="shared" si="0"/>
        <v>DA</v>
      </c>
    </row>
    <row r="15" spans="1:50" ht="25.5">
      <c r="A15" s="323">
        <v>11</v>
      </c>
      <c r="B15" s="323" t="s">
        <v>4293</v>
      </c>
      <c r="C15" s="323">
        <v>1</v>
      </c>
      <c r="D15" s="324" t="s">
        <v>665</v>
      </c>
      <c r="E15" s="325">
        <v>34900</v>
      </c>
      <c r="F15" s="323">
        <f t="shared" si="1"/>
        <v>22000</v>
      </c>
      <c r="G15" s="323"/>
      <c r="H15" s="323"/>
      <c r="I15" s="323"/>
      <c r="J15" s="323"/>
      <c r="K15" s="323"/>
      <c r="L15" s="323"/>
      <c r="M15" s="323"/>
      <c r="N15" s="323"/>
      <c r="O15" s="323"/>
      <c r="P15" s="125"/>
      <c r="Q15" s="125">
        <v>22000</v>
      </c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>
        <f t="shared" si="0"/>
        <v>0</v>
      </c>
      <c r="AD15" s="323">
        <f t="shared" si="0"/>
        <v>0</v>
      </c>
      <c r="AE15" s="323">
        <f t="shared" si="0"/>
        <v>0</v>
      </c>
      <c r="AF15" s="323">
        <f t="shared" si="0"/>
        <v>0</v>
      </c>
      <c r="AG15" s="323">
        <f t="shared" si="0"/>
        <v>0</v>
      </c>
      <c r="AH15" s="323">
        <f t="shared" si="0"/>
        <v>0</v>
      </c>
      <c r="AI15" s="323">
        <f t="shared" si="0"/>
        <v>0</v>
      </c>
      <c r="AJ15" s="323">
        <f t="shared" si="0"/>
        <v>0</v>
      </c>
      <c r="AK15" s="323">
        <f t="shared" si="0"/>
        <v>0</v>
      </c>
      <c r="AL15" s="323">
        <f t="shared" si="0"/>
        <v>0</v>
      </c>
      <c r="AM15" s="323" t="str">
        <f t="shared" si="0"/>
        <v>DA</v>
      </c>
      <c r="AN15" s="323">
        <f t="shared" si="0"/>
        <v>0</v>
      </c>
      <c r="AO15" s="323">
        <f t="shared" si="0"/>
        <v>0</v>
      </c>
      <c r="AP15" s="323">
        <f t="shared" si="0"/>
        <v>0</v>
      </c>
      <c r="AQ15" s="323">
        <f t="shared" si="0"/>
        <v>0</v>
      </c>
      <c r="AR15" s="323">
        <f t="shared" si="0"/>
        <v>0</v>
      </c>
      <c r="AS15" s="323">
        <f t="shared" si="0"/>
        <v>0</v>
      </c>
      <c r="AT15" s="323">
        <f t="shared" si="0"/>
        <v>0</v>
      </c>
      <c r="AU15" s="323">
        <f t="shared" si="0"/>
        <v>0</v>
      </c>
      <c r="AV15" s="323">
        <f t="shared" si="0"/>
        <v>0</v>
      </c>
      <c r="AW15" s="323">
        <f t="shared" si="0"/>
        <v>0</v>
      </c>
      <c r="AX15" s="323">
        <f t="shared" si="0"/>
        <v>0</v>
      </c>
    </row>
    <row r="16" spans="1:50" ht="12.75">
      <c r="A16" s="323">
        <v>12</v>
      </c>
      <c r="B16" s="323" t="s">
        <v>1470</v>
      </c>
      <c r="C16" s="323">
        <v>1</v>
      </c>
      <c r="D16" s="324" t="s">
        <v>665</v>
      </c>
      <c r="E16" s="325">
        <v>42300</v>
      </c>
      <c r="F16" s="323">
        <f t="shared" si="1"/>
        <v>30237</v>
      </c>
      <c r="G16" s="323"/>
      <c r="H16" s="323"/>
      <c r="I16" s="323"/>
      <c r="J16" s="323"/>
      <c r="K16" s="323"/>
      <c r="L16" s="323"/>
      <c r="M16" s="323"/>
      <c r="N16" s="323"/>
      <c r="O16" s="323"/>
      <c r="P16" s="125">
        <v>500</v>
      </c>
      <c r="Q16" s="125">
        <v>29600</v>
      </c>
      <c r="R16" s="323"/>
      <c r="S16" s="323"/>
      <c r="T16" s="323"/>
      <c r="U16" s="323"/>
      <c r="V16" s="323"/>
      <c r="W16" s="323"/>
      <c r="X16" s="323"/>
      <c r="Y16" s="323">
        <v>100</v>
      </c>
      <c r="Z16" s="323">
        <v>37</v>
      </c>
      <c r="AA16" s="323"/>
      <c r="AB16" s="323"/>
      <c r="AC16" s="323">
        <f t="shared" si="0"/>
        <v>0</v>
      </c>
      <c r="AD16" s="323">
        <f t="shared" si="0"/>
        <v>0</v>
      </c>
      <c r="AE16" s="323">
        <f t="shared" si="0"/>
        <v>0</v>
      </c>
      <c r="AF16" s="323">
        <f t="shared" si="0"/>
        <v>0</v>
      </c>
      <c r="AG16" s="323">
        <f t="shared" si="0"/>
        <v>0</v>
      </c>
      <c r="AH16" s="323">
        <f t="shared" si="0"/>
        <v>0</v>
      </c>
      <c r="AI16" s="323">
        <f t="shared" si="0"/>
        <v>0</v>
      </c>
      <c r="AJ16" s="323">
        <f t="shared" si="0"/>
        <v>0</v>
      </c>
      <c r="AK16" s="323">
        <f t="shared" si="0"/>
        <v>0</v>
      </c>
      <c r="AL16" s="323" t="str">
        <f t="shared" si="0"/>
        <v>DA</v>
      </c>
      <c r="AM16" s="323" t="str">
        <f t="shared" si="0"/>
        <v>DA</v>
      </c>
      <c r="AN16" s="323">
        <f t="shared" si="0"/>
        <v>0</v>
      </c>
      <c r="AO16" s="323">
        <f t="shared" si="0"/>
        <v>0</v>
      </c>
      <c r="AP16" s="323">
        <f aca="true" t="shared" si="2" ref="AP16:AP43">IF(T16&gt;0,"DA",0)</f>
        <v>0</v>
      </c>
      <c r="AQ16" s="323">
        <f aca="true" t="shared" si="3" ref="AQ16:AQ43">IF(U16&gt;0,"DA",0)</f>
        <v>0</v>
      </c>
      <c r="AR16" s="323">
        <f aca="true" t="shared" si="4" ref="AR16:AR43">IF(V16&gt;0,"DA",0)</f>
        <v>0</v>
      </c>
      <c r="AS16" s="323">
        <f aca="true" t="shared" si="5" ref="AS16:AS43">IF(W16&gt;0,"DA",0)</f>
        <v>0</v>
      </c>
      <c r="AT16" s="323">
        <f aca="true" t="shared" si="6" ref="AT16:AT43">IF(X16&gt;0,"DA",0)</f>
        <v>0</v>
      </c>
      <c r="AU16" s="323" t="str">
        <f aca="true" t="shared" si="7" ref="AU16:AU43">IF(Y16&gt;0,"DA",0)</f>
        <v>DA</v>
      </c>
      <c r="AV16" s="323" t="str">
        <f aca="true" t="shared" si="8" ref="AV16:AV43">IF(Z16&gt;0,"DA",0)</f>
        <v>DA</v>
      </c>
      <c r="AW16" s="323">
        <f aca="true" t="shared" si="9" ref="AW16:AW43">IF(AA16&gt;0,"DA",0)</f>
        <v>0</v>
      </c>
      <c r="AX16" s="323">
        <f aca="true" t="shared" si="10" ref="AX16:AX43">IF(AB16&gt;0,"DA",0)</f>
        <v>0</v>
      </c>
    </row>
    <row r="17" spans="1:50" ht="12.75">
      <c r="A17" s="323">
        <v>13</v>
      </c>
      <c r="B17" s="323" t="s">
        <v>4294</v>
      </c>
      <c r="C17" s="323">
        <v>1</v>
      </c>
      <c r="D17" s="324" t="s">
        <v>665</v>
      </c>
      <c r="E17" s="325">
        <v>7900</v>
      </c>
      <c r="F17" s="323">
        <f t="shared" si="1"/>
        <v>8500</v>
      </c>
      <c r="G17" s="323"/>
      <c r="H17" s="323"/>
      <c r="I17" s="323"/>
      <c r="J17" s="323"/>
      <c r="K17" s="323"/>
      <c r="L17" s="323"/>
      <c r="M17" s="323"/>
      <c r="N17" s="323"/>
      <c r="O17" s="323"/>
      <c r="P17" s="125">
        <v>500</v>
      </c>
      <c r="Q17" s="125">
        <v>8000</v>
      </c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>
        <f aca="true" t="shared" si="11" ref="AC17:AC48">IF(G17&gt;0,"DA",0)</f>
        <v>0</v>
      </c>
      <c r="AD17" s="323">
        <f aca="true" t="shared" si="12" ref="AD17:AD48">IF(H17&gt;0,"DA",0)</f>
        <v>0</v>
      </c>
      <c r="AE17" s="323">
        <f aca="true" t="shared" si="13" ref="AE17:AE48">IF(I17&gt;0,"DA",0)</f>
        <v>0</v>
      </c>
      <c r="AF17" s="323">
        <f aca="true" t="shared" si="14" ref="AF17:AF48">IF(J17&gt;0,"DA",0)</f>
        <v>0</v>
      </c>
      <c r="AG17" s="323">
        <f aca="true" t="shared" si="15" ref="AG17:AG48">IF(K17&gt;0,"DA",0)</f>
        <v>0</v>
      </c>
      <c r="AH17" s="323">
        <f aca="true" t="shared" si="16" ref="AH17:AH48">IF(L17&gt;0,"DA",0)</f>
        <v>0</v>
      </c>
      <c r="AI17" s="323">
        <f aca="true" t="shared" si="17" ref="AI17:AI48">IF(M17&gt;0,"DA",0)</f>
        <v>0</v>
      </c>
      <c r="AJ17" s="323">
        <f aca="true" t="shared" si="18" ref="AJ17:AJ48">IF(N17&gt;0,"DA",0)</f>
        <v>0</v>
      </c>
      <c r="AK17" s="323">
        <f aca="true" t="shared" si="19" ref="AK17:AK48">IF(O17&gt;0,"DA",0)</f>
        <v>0</v>
      </c>
      <c r="AL17" s="323" t="str">
        <f aca="true" t="shared" si="20" ref="AL17:AL48">IF(P17&gt;0,"DA",0)</f>
        <v>DA</v>
      </c>
      <c r="AM17" s="323" t="str">
        <f aca="true" t="shared" si="21" ref="AM17:AM48">IF(Q17&gt;0,"DA",0)</f>
        <v>DA</v>
      </c>
      <c r="AN17" s="323">
        <f aca="true" t="shared" si="22" ref="AN17:AN48">IF(R17&gt;0,"DA",0)</f>
        <v>0</v>
      </c>
      <c r="AO17" s="323">
        <f aca="true" t="shared" si="23" ref="AO17:AO48">IF(S17&gt;0,"DA",0)</f>
        <v>0</v>
      </c>
      <c r="AP17" s="323">
        <f t="shared" si="2"/>
        <v>0</v>
      </c>
      <c r="AQ17" s="323">
        <f t="shared" si="3"/>
        <v>0</v>
      </c>
      <c r="AR17" s="323">
        <f t="shared" si="4"/>
        <v>0</v>
      </c>
      <c r="AS17" s="323">
        <f t="shared" si="5"/>
        <v>0</v>
      </c>
      <c r="AT17" s="323">
        <f t="shared" si="6"/>
        <v>0</v>
      </c>
      <c r="AU17" s="323">
        <f t="shared" si="7"/>
        <v>0</v>
      </c>
      <c r="AV17" s="323">
        <f t="shared" si="8"/>
        <v>0</v>
      </c>
      <c r="AW17" s="323">
        <f t="shared" si="9"/>
        <v>0</v>
      </c>
      <c r="AX17" s="323">
        <f t="shared" si="10"/>
        <v>0</v>
      </c>
    </row>
    <row r="18" spans="1:50" ht="25.5">
      <c r="A18" s="323">
        <v>14</v>
      </c>
      <c r="B18" s="125" t="s">
        <v>4295</v>
      </c>
      <c r="C18" s="125">
        <v>1</v>
      </c>
      <c r="D18" s="324" t="s">
        <v>665</v>
      </c>
      <c r="E18" s="325">
        <v>500</v>
      </c>
      <c r="F18" s="323">
        <f t="shared" si="1"/>
        <v>200</v>
      </c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>
        <v>200</v>
      </c>
      <c r="Z18" s="323"/>
      <c r="AA18" s="323"/>
      <c r="AB18" s="323"/>
      <c r="AC18" s="323">
        <f t="shared" si="11"/>
        <v>0</v>
      </c>
      <c r="AD18" s="323">
        <f t="shared" si="12"/>
        <v>0</v>
      </c>
      <c r="AE18" s="323">
        <f t="shared" si="13"/>
        <v>0</v>
      </c>
      <c r="AF18" s="323">
        <f t="shared" si="14"/>
        <v>0</v>
      </c>
      <c r="AG18" s="323">
        <f t="shared" si="15"/>
        <v>0</v>
      </c>
      <c r="AH18" s="323">
        <f t="shared" si="16"/>
        <v>0</v>
      </c>
      <c r="AI18" s="323">
        <f t="shared" si="17"/>
        <v>0</v>
      </c>
      <c r="AJ18" s="323">
        <f t="shared" si="18"/>
        <v>0</v>
      </c>
      <c r="AK18" s="323">
        <f t="shared" si="19"/>
        <v>0</v>
      </c>
      <c r="AL18" s="323">
        <f t="shared" si="20"/>
        <v>0</v>
      </c>
      <c r="AM18" s="323">
        <f t="shared" si="21"/>
        <v>0</v>
      </c>
      <c r="AN18" s="323">
        <f t="shared" si="22"/>
        <v>0</v>
      </c>
      <c r="AO18" s="323">
        <f t="shared" si="23"/>
        <v>0</v>
      </c>
      <c r="AP18" s="323">
        <f t="shared" si="2"/>
        <v>0</v>
      </c>
      <c r="AQ18" s="323">
        <f t="shared" si="3"/>
        <v>0</v>
      </c>
      <c r="AR18" s="323">
        <f t="shared" si="4"/>
        <v>0</v>
      </c>
      <c r="AS18" s="323">
        <f t="shared" si="5"/>
        <v>0</v>
      </c>
      <c r="AT18" s="323">
        <f t="shared" si="6"/>
        <v>0</v>
      </c>
      <c r="AU18" s="323" t="str">
        <f t="shared" si="7"/>
        <v>DA</v>
      </c>
      <c r="AV18" s="323">
        <f t="shared" si="8"/>
        <v>0</v>
      </c>
      <c r="AW18" s="323">
        <f t="shared" si="9"/>
        <v>0</v>
      </c>
      <c r="AX18" s="323">
        <f t="shared" si="10"/>
        <v>0</v>
      </c>
    </row>
    <row r="19" spans="1:50" ht="25.5">
      <c r="A19" s="323">
        <v>15</v>
      </c>
      <c r="B19" s="125" t="s">
        <v>4296</v>
      </c>
      <c r="C19" s="125">
        <v>1</v>
      </c>
      <c r="D19" s="324" t="s">
        <v>665</v>
      </c>
      <c r="E19" s="325">
        <v>50</v>
      </c>
      <c r="F19" s="323">
        <f t="shared" si="1"/>
        <v>100</v>
      </c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>
        <v>100</v>
      </c>
      <c r="Z19" s="323"/>
      <c r="AA19" s="323"/>
      <c r="AB19" s="323"/>
      <c r="AC19" s="323">
        <f t="shared" si="11"/>
        <v>0</v>
      </c>
      <c r="AD19" s="323">
        <f t="shared" si="12"/>
        <v>0</v>
      </c>
      <c r="AE19" s="323">
        <f t="shared" si="13"/>
        <v>0</v>
      </c>
      <c r="AF19" s="323">
        <f t="shared" si="14"/>
        <v>0</v>
      </c>
      <c r="AG19" s="323">
        <f t="shared" si="15"/>
        <v>0</v>
      </c>
      <c r="AH19" s="323">
        <f t="shared" si="16"/>
        <v>0</v>
      </c>
      <c r="AI19" s="323">
        <f t="shared" si="17"/>
        <v>0</v>
      </c>
      <c r="AJ19" s="323">
        <f t="shared" si="18"/>
        <v>0</v>
      </c>
      <c r="AK19" s="323">
        <f t="shared" si="19"/>
        <v>0</v>
      </c>
      <c r="AL19" s="323">
        <f t="shared" si="20"/>
        <v>0</v>
      </c>
      <c r="AM19" s="323">
        <f t="shared" si="21"/>
        <v>0</v>
      </c>
      <c r="AN19" s="323">
        <f t="shared" si="22"/>
        <v>0</v>
      </c>
      <c r="AO19" s="323">
        <f t="shared" si="23"/>
        <v>0</v>
      </c>
      <c r="AP19" s="323">
        <f t="shared" si="2"/>
        <v>0</v>
      </c>
      <c r="AQ19" s="323">
        <f t="shared" si="3"/>
        <v>0</v>
      </c>
      <c r="AR19" s="323">
        <f t="shared" si="4"/>
        <v>0</v>
      </c>
      <c r="AS19" s="323">
        <f t="shared" si="5"/>
        <v>0</v>
      </c>
      <c r="AT19" s="323">
        <f t="shared" si="6"/>
        <v>0</v>
      </c>
      <c r="AU19" s="323" t="str">
        <f t="shared" si="7"/>
        <v>DA</v>
      </c>
      <c r="AV19" s="323">
        <f t="shared" si="8"/>
        <v>0</v>
      </c>
      <c r="AW19" s="323">
        <f t="shared" si="9"/>
        <v>0</v>
      </c>
      <c r="AX19" s="323">
        <f t="shared" si="10"/>
        <v>0</v>
      </c>
    </row>
    <row r="20" spans="1:50" ht="25.5">
      <c r="A20" s="323">
        <v>16</v>
      </c>
      <c r="B20" s="323" t="s">
        <v>976</v>
      </c>
      <c r="C20" s="323">
        <v>10</v>
      </c>
      <c r="D20" s="324" t="s">
        <v>668</v>
      </c>
      <c r="E20" s="325">
        <v>10</v>
      </c>
      <c r="F20" s="323">
        <f t="shared" si="1"/>
        <v>16</v>
      </c>
      <c r="G20" s="323"/>
      <c r="H20" s="323"/>
      <c r="I20" s="323"/>
      <c r="J20" s="323"/>
      <c r="K20" s="323">
        <v>4</v>
      </c>
      <c r="L20" s="323"/>
      <c r="M20" s="323">
        <v>2</v>
      </c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>
        <v>10</v>
      </c>
      <c r="Z20" s="323"/>
      <c r="AA20" s="323"/>
      <c r="AB20" s="323"/>
      <c r="AC20" s="323">
        <f t="shared" si="11"/>
        <v>0</v>
      </c>
      <c r="AD20" s="323">
        <f t="shared" si="12"/>
        <v>0</v>
      </c>
      <c r="AE20" s="323">
        <f t="shared" si="13"/>
        <v>0</v>
      </c>
      <c r="AF20" s="323">
        <f t="shared" si="14"/>
        <v>0</v>
      </c>
      <c r="AG20" s="323" t="str">
        <f t="shared" si="15"/>
        <v>DA</v>
      </c>
      <c r="AH20" s="323">
        <f t="shared" si="16"/>
        <v>0</v>
      </c>
      <c r="AI20" s="323" t="str">
        <f t="shared" si="17"/>
        <v>DA</v>
      </c>
      <c r="AJ20" s="323">
        <f t="shared" si="18"/>
        <v>0</v>
      </c>
      <c r="AK20" s="323">
        <f t="shared" si="19"/>
        <v>0</v>
      </c>
      <c r="AL20" s="323">
        <f t="shared" si="20"/>
        <v>0</v>
      </c>
      <c r="AM20" s="323">
        <f t="shared" si="21"/>
        <v>0</v>
      </c>
      <c r="AN20" s="323">
        <f t="shared" si="22"/>
        <v>0</v>
      </c>
      <c r="AO20" s="323">
        <f t="shared" si="23"/>
        <v>0</v>
      </c>
      <c r="AP20" s="323">
        <f t="shared" si="2"/>
        <v>0</v>
      </c>
      <c r="AQ20" s="323">
        <f t="shared" si="3"/>
        <v>0</v>
      </c>
      <c r="AR20" s="323">
        <f t="shared" si="4"/>
        <v>0</v>
      </c>
      <c r="AS20" s="323">
        <f t="shared" si="5"/>
        <v>0</v>
      </c>
      <c r="AT20" s="323">
        <f t="shared" si="6"/>
        <v>0</v>
      </c>
      <c r="AU20" s="323" t="str">
        <f t="shared" si="7"/>
        <v>DA</v>
      </c>
      <c r="AV20" s="323">
        <f t="shared" si="8"/>
        <v>0</v>
      </c>
      <c r="AW20" s="323">
        <f t="shared" si="9"/>
        <v>0</v>
      </c>
      <c r="AX20" s="323">
        <f t="shared" si="10"/>
        <v>0</v>
      </c>
    </row>
    <row r="21" spans="1:50" ht="25.5">
      <c r="A21" s="323">
        <v>17</v>
      </c>
      <c r="B21" s="323" t="s">
        <v>977</v>
      </c>
      <c r="C21" s="323">
        <v>10</v>
      </c>
      <c r="D21" s="324" t="s">
        <v>668</v>
      </c>
      <c r="E21" s="325">
        <v>10</v>
      </c>
      <c r="F21" s="323">
        <f t="shared" si="1"/>
        <v>15</v>
      </c>
      <c r="G21" s="323"/>
      <c r="H21" s="323"/>
      <c r="I21" s="323"/>
      <c r="J21" s="323"/>
      <c r="K21" s="323">
        <v>2</v>
      </c>
      <c r="L21" s="323"/>
      <c r="M21" s="323">
        <v>3</v>
      </c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>
        <v>10</v>
      </c>
      <c r="Z21" s="323"/>
      <c r="AA21" s="323"/>
      <c r="AB21" s="323"/>
      <c r="AC21" s="323">
        <f t="shared" si="11"/>
        <v>0</v>
      </c>
      <c r="AD21" s="323">
        <f t="shared" si="12"/>
        <v>0</v>
      </c>
      <c r="AE21" s="323">
        <f t="shared" si="13"/>
        <v>0</v>
      </c>
      <c r="AF21" s="323">
        <f t="shared" si="14"/>
        <v>0</v>
      </c>
      <c r="AG21" s="323" t="str">
        <f t="shared" si="15"/>
        <v>DA</v>
      </c>
      <c r="AH21" s="323">
        <f t="shared" si="16"/>
        <v>0</v>
      </c>
      <c r="AI21" s="323" t="str">
        <f t="shared" si="17"/>
        <v>DA</v>
      </c>
      <c r="AJ21" s="323">
        <f t="shared" si="18"/>
        <v>0</v>
      </c>
      <c r="AK21" s="323">
        <f t="shared" si="19"/>
        <v>0</v>
      </c>
      <c r="AL21" s="323">
        <f t="shared" si="20"/>
        <v>0</v>
      </c>
      <c r="AM21" s="323">
        <f t="shared" si="21"/>
        <v>0</v>
      </c>
      <c r="AN21" s="323">
        <f t="shared" si="22"/>
        <v>0</v>
      </c>
      <c r="AO21" s="323">
        <f t="shared" si="23"/>
        <v>0</v>
      </c>
      <c r="AP21" s="323">
        <f t="shared" si="2"/>
        <v>0</v>
      </c>
      <c r="AQ21" s="323">
        <f t="shared" si="3"/>
        <v>0</v>
      </c>
      <c r="AR21" s="323">
        <f t="shared" si="4"/>
        <v>0</v>
      </c>
      <c r="AS21" s="323">
        <f t="shared" si="5"/>
        <v>0</v>
      </c>
      <c r="AT21" s="323">
        <f t="shared" si="6"/>
        <v>0</v>
      </c>
      <c r="AU21" s="323" t="str">
        <f t="shared" si="7"/>
        <v>DA</v>
      </c>
      <c r="AV21" s="323">
        <f t="shared" si="8"/>
        <v>0</v>
      </c>
      <c r="AW21" s="323">
        <f t="shared" si="9"/>
        <v>0</v>
      </c>
      <c r="AX21" s="323">
        <f t="shared" si="10"/>
        <v>0</v>
      </c>
    </row>
    <row r="22" spans="1:50" ht="51">
      <c r="A22" s="323">
        <v>18</v>
      </c>
      <c r="B22" s="125" t="s">
        <v>335</v>
      </c>
      <c r="C22" s="125">
        <v>1</v>
      </c>
      <c r="D22" s="324" t="s">
        <v>581</v>
      </c>
      <c r="E22" s="325">
        <v>34</v>
      </c>
      <c r="F22" s="323">
        <f t="shared" si="1"/>
        <v>46</v>
      </c>
      <c r="G22" s="323"/>
      <c r="H22" s="323">
        <v>2</v>
      </c>
      <c r="I22" s="323"/>
      <c r="J22" s="323"/>
      <c r="K22" s="323"/>
      <c r="L22" s="323"/>
      <c r="M22" s="323">
        <v>1</v>
      </c>
      <c r="N22" s="323">
        <v>30</v>
      </c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>
        <v>5</v>
      </c>
      <c r="Z22" s="323">
        <v>8</v>
      </c>
      <c r="AA22" s="323"/>
      <c r="AB22" s="323"/>
      <c r="AC22" s="323">
        <f t="shared" si="11"/>
        <v>0</v>
      </c>
      <c r="AD22" s="323" t="str">
        <f t="shared" si="12"/>
        <v>DA</v>
      </c>
      <c r="AE22" s="323">
        <f t="shared" si="13"/>
        <v>0</v>
      </c>
      <c r="AF22" s="323">
        <f t="shared" si="14"/>
        <v>0</v>
      </c>
      <c r="AG22" s="323">
        <f t="shared" si="15"/>
        <v>0</v>
      </c>
      <c r="AH22" s="323">
        <f t="shared" si="16"/>
        <v>0</v>
      </c>
      <c r="AI22" s="323" t="str">
        <f t="shared" si="17"/>
        <v>DA</v>
      </c>
      <c r="AJ22" s="323" t="str">
        <f t="shared" si="18"/>
        <v>DA</v>
      </c>
      <c r="AK22" s="323">
        <f t="shared" si="19"/>
        <v>0</v>
      </c>
      <c r="AL22" s="323">
        <f t="shared" si="20"/>
        <v>0</v>
      </c>
      <c r="AM22" s="323">
        <f t="shared" si="21"/>
        <v>0</v>
      </c>
      <c r="AN22" s="323">
        <f t="shared" si="22"/>
        <v>0</v>
      </c>
      <c r="AO22" s="323">
        <f t="shared" si="23"/>
        <v>0</v>
      </c>
      <c r="AP22" s="323">
        <f t="shared" si="2"/>
        <v>0</v>
      </c>
      <c r="AQ22" s="323">
        <f t="shared" si="3"/>
        <v>0</v>
      </c>
      <c r="AR22" s="323">
        <f t="shared" si="4"/>
        <v>0</v>
      </c>
      <c r="AS22" s="323">
        <f t="shared" si="5"/>
        <v>0</v>
      </c>
      <c r="AT22" s="323">
        <f t="shared" si="6"/>
        <v>0</v>
      </c>
      <c r="AU22" s="323" t="str">
        <f t="shared" si="7"/>
        <v>DA</v>
      </c>
      <c r="AV22" s="323" t="str">
        <f t="shared" si="8"/>
        <v>DA</v>
      </c>
      <c r="AW22" s="323">
        <f t="shared" si="9"/>
        <v>0</v>
      </c>
      <c r="AX22" s="323">
        <f t="shared" si="10"/>
        <v>0</v>
      </c>
    </row>
    <row r="23" spans="1:50" ht="51">
      <c r="A23" s="323">
        <v>19</v>
      </c>
      <c r="B23" s="323" t="s">
        <v>336</v>
      </c>
      <c r="C23" s="323">
        <v>1</v>
      </c>
      <c r="D23" s="324" t="s">
        <v>581</v>
      </c>
      <c r="E23" s="325">
        <v>17</v>
      </c>
      <c r="F23" s="323">
        <f t="shared" si="1"/>
        <v>9</v>
      </c>
      <c r="G23" s="323"/>
      <c r="H23" s="323"/>
      <c r="I23" s="323"/>
      <c r="J23" s="323"/>
      <c r="K23" s="323">
        <v>4</v>
      </c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>
        <v>5</v>
      </c>
      <c r="Z23" s="323"/>
      <c r="AA23" s="323"/>
      <c r="AB23" s="323"/>
      <c r="AC23" s="323">
        <f t="shared" si="11"/>
        <v>0</v>
      </c>
      <c r="AD23" s="323">
        <f t="shared" si="12"/>
        <v>0</v>
      </c>
      <c r="AE23" s="323">
        <f t="shared" si="13"/>
        <v>0</v>
      </c>
      <c r="AF23" s="323">
        <f t="shared" si="14"/>
        <v>0</v>
      </c>
      <c r="AG23" s="323" t="str">
        <f t="shared" si="15"/>
        <v>DA</v>
      </c>
      <c r="AH23" s="323">
        <f t="shared" si="16"/>
        <v>0</v>
      </c>
      <c r="AI23" s="323">
        <f t="shared" si="17"/>
        <v>0</v>
      </c>
      <c r="AJ23" s="323">
        <f t="shared" si="18"/>
        <v>0</v>
      </c>
      <c r="AK23" s="323">
        <f t="shared" si="19"/>
        <v>0</v>
      </c>
      <c r="AL23" s="323">
        <f t="shared" si="20"/>
        <v>0</v>
      </c>
      <c r="AM23" s="323">
        <f t="shared" si="21"/>
        <v>0</v>
      </c>
      <c r="AN23" s="323">
        <f t="shared" si="22"/>
        <v>0</v>
      </c>
      <c r="AO23" s="323">
        <f t="shared" si="23"/>
        <v>0</v>
      </c>
      <c r="AP23" s="323">
        <f t="shared" si="2"/>
        <v>0</v>
      </c>
      <c r="AQ23" s="323">
        <f t="shared" si="3"/>
        <v>0</v>
      </c>
      <c r="AR23" s="323">
        <f t="shared" si="4"/>
        <v>0</v>
      </c>
      <c r="AS23" s="323">
        <f t="shared" si="5"/>
        <v>0</v>
      </c>
      <c r="AT23" s="323">
        <f t="shared" si="6"/>
        <v>0</v>
      </c>
      <c r="AU23" s="323" t="str">
        <f t="shared" si="7"/>
        <v>DA</v>
      </c>
      <c r="AV23" s="323">
        <f t="shared" si="8"/>
        <v>0</v>
      </c>
      <c r="AW23" s="323">
        <f t="shared" si="9"/>
        <v>0</v>
      </c>
      <c r="AX23" s="323">
        <f t="shared" si="10"/>
        <v>0</v>
      </c>
    </row>
    <row r="24" spans="1:50" ht="25.5">
      <c r="A24" s="323">
        <v>20</v>
      </c>
      <c r="B24" s="125" t="s">
        <v>1582</v>
      </c>
      <c r="C24" s="125">
        <v>1</v>
      </c>
      <c r="D24" s="326" t="s">
        <v>665</v>
      </c>
      <c r="E24" s="325">
        <v>50</v>
      </c>
      <c r="F24" s="323">
        <f t="shared" si="1"/>
        <v>160</v>
      </c>
      <c r="G24" s="323"/>
      <c r="H24" s="323">
        <v>10</v>
      </c>
      <c r="I24" s="323">
        <v>100</v>
      </c>
      <c r="J24" s="323"/>
      <c r="K24" s="323">
        <v>5</v>
      </c>
      <c r="L24" s="323">
        <v>30</v>
      </c>
      <c r="M24" s="323">
        <v>1</v>
      </c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>
        <v>5</v>
      </c>
      <c r="Z24" s="323">
        <v>9</v>
      </c>
      <c r="AA24" s="323"/>
      <c r="AB24" s="323"/>
      <c r="AC24" s="323">
        <f t="shared" si="11"/>
        <v>0</v>
      </c>
      <c r="AD24" s="323" t="str">
        <f t="shared" si="12"/>
        <v>DA</v>
      </c>
      <c r="AE24" s="323" t="str">
        <f t="shared" si="13"/>
        <v>DA</v>
      </c>
      <c r="AF24" s="323">
        <f t="shared" si="14"/>
        <v>0</v>
      </c>
      <c r="AG24" s="323" t="str">
        <f t="shared" si="15"/>
        <v>DA</v>
      </c>
      <c r="AH24" s="323" t="str">
        <f t="shared" si="16"/>
        <v>DA</v>
      </c>
      <c r="AI24" s="323" t="str">
        <f t="shared" si="17"/>
        <v>DA</v>
      </c>
      <c r="AJ24" s="323">
        <f t="shared" si="18"/>
        <v>0</v>
      </c>
      <c r="AK24" s="323">
        <f t="shared" si="19"/>
        <v>0</v>
      </c>
      <c r="AL24" s="323">
        <f t="shared" si="20"/>
        <v>0</v>
      </c>
      <c r="AM24" s="323">
        <f t="shared" si="21"/>
        <v>0</v>
      </c>
      <c r="AN24" s="323">
        <f t="shared" si="22"/>
        <v>0</v>
      </c>
      <c r="AO24" s="323">
        <f t="shared" si="23"/>
        <v>0</v>
      </c>
      <c r="AP24" s="323">
        <f t="shared" si="2"/>
        <v>0</v>
      </c>
      <c r="AQ24" s="323">
        <f t="shared" si="3"/>
        <v>0</v>
      </c>
      <c r="AR24" s="323">
        <f t="shared" si="4"/>
        <v>0</v>
      </c>
      <c r="AS24" s="323">
        <f t="shared" si="5"/>
        <v>0</v>
      </c>
      <c r="AT24" s="323">
        <f t="shared" si="6"/>
        <v>0</v>
      </c>
      <c r="AU24" s="323" t="str">
        <f t="shared" si="7"/>
        <v>DA</v>
      </c>
      <c r="AV24" s="323" t="str">
        <f t="shared" si="8"/>
        <v>DA</v>
      </c>
      <c r="AW24" s="323">
        <f t="shared" si="9"/>
        <v>0</v>
      </c>
      <c r="AX24" s="323">
        <f t="shared" si="10"/>
        <v>0</v>
      </c>
    </row>
    <row r="25" spans="1:50" ht="51">
      <c r="A25" s="323">
        <v>21</v>
      </c>
      <c r="B25" s="125" t="s">
        <v>978</v>
      </c>
      <c r="C25" s="125">
        <v>1</v>
      </c>
      <c r="D25" s="326" t="s">
        <v>665</v>
      </c>
      <c r="E25" s="325">
        <v>40</v>
      </c>
      <c r="F25" s="323">
        <f t="shared" si="1"/>
        <v>89</v>
      </c>
      <c r="G25" s="323"/>
      <c r="H25" s="323"/>
      <c r="I25" s="323">
        <v>5</v>
      </c>
      <c r="J25" s="323"/>
      <c r="K25" s="323"/>
      <c r="L25" s="323"/>
      <c r="M25" s="323"/>
      <c r="N25" s="323">
        <v>30</v>
      </c>
      <c r="O25" s="323">
        <v>40</v>
      </c>
      <c r="P25" s="323">
        <v>1</v>
      </c>
      <c r="Q25" s="323"/>
      <c r="R25" s="323"/>
      <c r="S25" s="323"/>
      <c r="T25" s="323"/>
      <c r="U25" s="323"/>
      <c r="V25" s="323"/>
      <c r="W25" s="323"/>
      <c r="X25" s="323"/>
      <c r="Y25" s="323">
        <v>5</v>
      </c>
      <c r="Z25" s="323">
        <v>8</v>
      </c>
      <c r="AA25" s="323"/>
      <c r="AB25" s="323"/>
      <c r="AC25" s="323">
        <f t="shared" si="11"/>
        <v>0</v>
      </c>
      <c r="AD25" s="323">
        <f t="shared" si="12"/>
        <v>0</v>
      </c>
      <c r="AE25" s="323" t="str">
        <f t="shared" si="13"/>
        <v>DA</v>
      </c>
      <c r="AF25" s="323">
        <f t="shared" si="14"/>
        <v>0</v>
      </c>
      <c r="AG25" s="323">
        <f t="shared" si="15"/>
        <v>0</v>
      </c>
      <c r="AH25" s="323">
        <f t="shared" si="16"/>
        <v>0</v>
      </c>
      <c r="AI25" s="323">
        <f t="shared" si="17"/>
        <v>0</v>
      </c>
      <c r="AJ25" s="323" t="str">
        <f t="shared" si="18"/>
        <v>DA</v>
      </c>
      <c r="AK25" s="323" t="str">
        <f t="shared" si="19"/>
        <v>DA</v>
      </c>
      <c r="AL25" s="323" t="str">
        <f t="shared" si="20"/>
        <v>DA</v>
      </c>
      <c r="AM25" s="323">
        <f t="shared" si="21"/>
        <v>0</v>
      </c>
      <c r="AN25" s="323">
        <f t="shared" si="22"/>
        <v>0</v>
      </c>
      <c r="AO25" s="323">
        <f t="shared" si="23"/>
        <v>0</v>
      </c>
      <c r="AP25" s="323">
        <f t="shared" si="2"/>
        <v>0</v>
      </c>
      <c r="AQ25" s="323">
        <f t="shared" si="3"/>
        <v>0</v>
      </c>
      <c r="AR25" s="323">
        <f t="shared" si="4"/>
        <v>0</v>
      </c>
      <c r="AS25" s="323">
        <f t="shared" si="5"/>
        <v>0</v>
      </c>
      <c r="AT25" s="323">
        <f t="shared" si="6"/>
        <v>0</v>
      </c>
      <c r="AU25" s="323" t="str">
        <f t="shared" si="7"/>
        <v>DA</v>
      </c>
      <c r="AV25" s="323" t="str">
        <f t="shared" si="8"/>
        <v>DA</v>
      </c>
      <c r="AW25" s="323">
        <f t="shared" si="9"/>
        <v>0</v>
      </c>
      <c r="AX25" s="323">
        <f t="shared" si="10"/>
        <v>0</v>
      </c>
    </row>
    <row r="26" spans="1:50" ht="51">
      <c r="A26" s="323">
        <v>22</v>
      </c>
      <c r="B26" s="125" t="s">
        <v>1583</v>
      </c>
      <c r="C26" s="125">
        <v>1</v>
      </c>
      <c r="D26" s="324" t="s">
        <v>665</v>
      </c>
      <c r="E26" s="325">
        <v>77</v>
      </c>
      <c r="F26" s="323">
        <f t="shared" si="1"/>
        <v>67</v>
      </c>
      <c r="G26" s="323"/>
      <c r="H26" s="323">
        <v>5</v>
      </c>
      <c r="I26" s="323">
        <v>5</v>
      </c>
      <c r="J26" s="323"/>
      <c r="K26" s="323"/>
      <c r="L26" s="323">
        <v>8</v>
      </c>
      <c r="M26" s="323">
        <v>10</v>
      </c>
      <c r="N26" s="323">
        <v>20</v>
      </c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>
        <v>5</v>
      </c>
      <c r="Z26" s="323">
        <v>12</v>
      </c>
      <c r="AA26" s="323"/>
      <c r="AB26" s="323">
        <v>2</v>
      </c>
      <c r="AC26" s="323">
        <f t="shared" si="11"/>
        <v>0</v>
      </c>
      <c r="AD26" s="323" t="str">
        <f t="shared" si="12"/>
        <v>DA</v>
      </c>
      <c r="AE26" s="323" t="str">
        <f t="shared" si="13"/>
        <v>DA</v>
      </c>
      <c r="AF26" s="323">
        <f t="shared" si="14"/>
        <v>0</v>
      </c>
      <c r="AG26" s="323">
        <f t="shared" si="15"/>
        <v>0</v>
      </c>
      <c r="AH26" s="323" t="str">
        <f t="shared" si="16"/>
        <v>DA</v>
      </c>
      <c r="AI26" s="323" t="str">
        <f t="shared" si="17"/>
        <v>DA</v>
      </c>
      <c r="AJ26" s="323" t="str">
        <f t="shared" si="18"/>
        <v>DA</v>
      </c>
      <c r="AK26" s="323">
        <f t="shared" si="19"/>
        <v>0</v>
      </c>
      <c r="AL26" s="323">
        <f t="shared" si="20"/>
        <v>0</v>
      </c>
      <c r="AM26" s="323">
        <f t="shared" si="21"/>
        <v>0</v>
      </c>
      <c r="AN26" s="323">
        <f t="shared" si="22"/>
        <v>0</v>
      </c>
      <c r="AO26" s="323">
        <f t="shared" si="23"/>
        <v>0</v>
      </c>
      <c r="AP26" s="323">
        <f t="shared" si="2"/>
        <v>0</v>
      </c>
      <c r="AQ26" s="323">
        <f t="shared" si="3"/>
        <v>0</v>
      </c>
      <c r="AR26" s="323">
        <f t="shared" si="4"/>
        <v>0</v>
      </c>
      <c r="AS26" s="323">
        <f t="shared" si="5"/>
        <v>0</v>
      </c>
      <c r="AT26" s="323">
        <f t="shared" si="6"/>
        <v>0</v>
      </c>
      <c r="AU26" s="323" t="str">
        <f t="shared" si="7"/>
        <v>DA</v>
      </c>
      <c r="AV26" s="323" t="str">
        <f t="shared" si="8"/>
        <v>DA</v>
      </c>
      <c r="AW26" s="323">
        <f t="shared" si="9"/>
        <v>0</v>
      </c>
      <c r="AX26" s="323" t="str">
        <f t="shared" si="10"/>
        <v>DA</v>
      </c>
    </row>
    <row r="27" spans="1:50" ht="51">
      <c r="A27" s="323">
        <v>23</v>
      </c>
      <c r="B27" s="125" t="s">
        <v>1710</v>
      </c>
      <c r="C27" s="125">
        <v>1</v>
      </c>
      <c r="D27" s="324" t="s">
        <v>668</v>
      </c>
      <c r="E27" s="325">
        <v>69</v>
      </c>
      <c r="F27" s="323">
        <f t="shared" si="1"/>
        <v>48</v>
      </c>
      <c r="G27" s="323"/>
      <c r="H27" s="323">
        <v>5</v>
      </c>
      <c r="I27" s="323">
        <v>5</v>
      </c>
      <c r="J27" s="323"/>
      <c r="K27" s="323">
        <v>1</v>
      </c>
      <c r="L27" s="323">
        <v>8</v>
      </c>
      <c r="M27" s="323"/>
      <c r="N27" s="323">
        <v>20</v>
      </c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>
        <v>5</v>
      </c>
      <c r="Z27" s="323">
        <v>4</v>
      </c>
      <c r="AA27" s="323"/>
      <c r="AB27" s="323"/>
      <c r="AC27" s="323">
        <f t="shared" si="11"/>
        <v>0</v>
      </c>
      <c r="AD27" s="323" t="str">
        <f t="shared" si="12"/>
        <v>DA</v>
      </c>
      <c r="AE27" s="323" t="str">
        <f t="shared" si="13"/>
        <v>DA</v>
      </c>
      <c r="AF27" s="323">
        <f t="shared" si="14"/>
        <v>0</v>
      </c>
      <c r="AG27" s="323" t="str">
        <f t="shared" si="15"/>
        <v>DA</v>
      </c>
      <c r="AH27" s="323" t="str">
        <f t="shared" si="16"/>
        <v>DA</v>
      </c>
      <c r="AI27" s="323">
        <f t="shared" si="17"/>
        <v>0</v>
      </c>
      <c r="AJ27" s="323" t="str">
        <f t="shared" si="18"/>
        <v>DA</v>
      </c>
      <c r="AK27" s="323">
        <f t="shared" si="19"/>
        <v>0</v>
      </c>
      <c r="AL27" s="323">
        <f t="shared" si="20"/>
        <v>0</v>
      </c>
      <c r="AM27" s="323">
        <f t="shared" si="21"/>
        <v>0</v>
      </c>
      <c r="AN27" s="323">
        <f t="shared" si="22"/>
        <v>0</v>
      </c>
      <c r="AO27" s="323">
        <f t="shared" si="23"/>
        <v>0</v>
      </c>
      <c r="AP27" s="323">
        <f t="shared" si="2"/>
        <v>0</v>
      </c>
      <c r="AQ27" s="323">
        <f t="shared" si="3"/>
        <v>0</v>
      </c>
      <c r="AR27" s="323">
        <f t="shared" si="4"/>
        <v>0</v>
      </c>
      <c r="AS27" s="323">
        <f t="shared" si="5"/>
        <v>0</v>
      </c>
      <c r="AT27" s="323">
        <f t="shared" si="6"/>
        <v>0</v>
      </c>
      <c r="AU27" s="323" t="str">
        <f t="shared" si="7"/>
        <v>DA</v>
      </c>
      <c r="AV27" s="323" t="str">
        <f t="shared" si="8"/>
        <v>DA</v>
      </c>
      <c r="AW27" s="323">
        <f t="shared" si="9"/>
        <v>0</v>
      </c>
      <c r="AX27" s="323">
        <f t="shared" si="10"/>
        <v>0</v>
      </c>
    </row>
    <row r="28" spans="1:50" ht="51">
      <c r="A28" s="323">
        <v>24</v>
      </c>
      <c r="B28" s="125" t="s">
        <v>1711</v>
      </c>
      <c r="C28" s="125">
        <v>1</v>
      </c>
      <c r="D28" s="324" t="s">
        <v>668</v>
      </c>
      <c r="E28" s="325">
        <v>31</v>
      </c>
      <c r="F28" s="323">
        <f t="shared" si="1"/>
        <v>38</v>
      </c>
      <c r="G28" s="323"/>
      <c r="H28" s="323">
        <v>5</v>
      </c>
      <c r="I28" s="323">
        <v>5</v>
      </c>
      <c r="J28" s="323"/>
      <c r="K28" s="323"/>
      <c r="L28" s="323">
        <v>5</v>
      </c>
      <c r="M28" s="323">
        <v>5</v>
      </c>
      <c r="N28" s="323">
        <v>5</v>
      </c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>
        <v>5</v>
      </c>
      <c r="Z28" s="323">
        <v>8</v>
      </c>
      <c r="AA28" s="323"/>
      <c r="AB28" s="323"/>
      <c r="AC28" s="323">
        <f t="shared" si="11"/>
        <v>0</v>
      </c>
      <c r="AD28" s="323" t="str">
        <f t="shared" si="12"/>
        <v>DA</v>
      </c>
      <c r="AE28" s="323" t="str">
        <f t="shared" si="13"/>
        <v>DA</v>
      </c>
      <c r="AF28" s="323">
        <f t="shared" si="14"/>
        <v>0</v>
      </c>
      <c r="AG28" s="323">
        <f t="shared" si="15"/>
        <v>0</v>
      </c>
      <c r="AH28" s="323" t="str">
        <f t="shared" si="16"/>
        <v>DA</v>
      </c>
      <c r="AI28" s="323" t="str">
        <f t="shared" si="17"/>
        <v>DA</v>
      </c>
      <c r="AJ28" s="323" t="str">
        <f t="shared" si="18"/>
        <v>DA</v>
      </c>
      <c r="AK28" s="323">
        <f t="shared" si="19"/>
        <v>0</v>
      </c>
      <c r="AL28" s="323">
        <f t="shared" si="20"/>
        <v>0</v>
      </c>
      <c r="AM28" s="323">
        <f t="shared" si="21"/>
        <v>0</v>
      </c>
      <c r="AN28" s="323">
        <f t="shared" si="22"/>
        <v>0</v>
      </c>
      <c r="AO28" s="323">
        <f t="shared" si="23"/>
        <v>0</v>
      </c>
      <c r="AP28" s="323">
        <f t="shared" si="2"/>
        <v>0</v>
      </c>
      <c r="AQ28" s="323">
        <f t="shared" si="3"/>
        <v>0</v>
      </c>
      <c r="AR28" s="323">
        <f t="shared" si="4"/>
        <v>0</v>
      </c>
      <c r="AS28" s="323">
        <f t="shared" si="5"/>
        <v>0</v>
      </c>
      <c r="AT28" s="323">
        <f t="shared" si="6"/>
        <v>0</v>
      </c>
      <c r="AU28" s="323" t="str">
        <f t="shared" si="7"/>
        <v>DA</v>
      </c>
      <c r="AV28" s="323" t="str">
        <f t="shared" si="8"/>
        <v>DA</v>
      </c>
      <c r="AW28" s="323">
        <f t="shared" si="9"/>
        <v>0</v>
      </c>
      <c r="AX28" s="323">
        <f t="shared" si="10"/>
        <v>0</v>
      </c>
    </row>
    <row r="29" spans="1:50" ht="51">
      <c r="A29" s="323">
        <v>25</v>
      </c>
      <c r="B29" s="323" t="s">
        <v>1712</v>
      </c>
      <c r="C29" s="323">
        <v>1</v>
      </c>
      <c r="D29" s="324" t="s">
        <v>668</v>
      </c>
      <c r="E29" s="325">
        <v>27</v>
      </c>
      <c r="F29" s="323">
        <f t="shared" si="1"/>
        <v>38</v>
      </c>
      <c r="G29" s="323"/>
      <c r="H29" s="323">
        <v>5</v>
      </c>
      <c r="I29" s="323">
        <v>5</v>
      </c>
      <c r="J29" s="323"/>
      <c r="K29" s="323">
        <v>3</v>
      </c>
      <c r="L29" s="323">
        <v>10</v>
      </c>
      <c r="M29" s="323"/>
      <c r="N29" s="323">
        <v>10</v>
      </c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>
        <v>5</v>
      </c>
      <c r="Z29" s="323"/>
      <c r="AA29" s="323"/>
      <c r="AB29" s="323"/>
      <c r="AC29" s="323">
        <f t="shared" si="11"/>
        <v>0</v>
      </c>
      <c r="AD29" s="323" t="str">
        <f t="shared" si="12"/>
        <v>DA</v>
      </c>
      <c r="AE29" s="323" t="str">
        <f t="shared" si="13"/>
        <v>DA</v>
      </c>
      <c r="AF29" s="323">
        <f t="shared" si="14"/>
        <v>0</v>
      </c>
      <c r="AG29" s="323" t="str">
        <f t="shared" si="15"/>
        <v>DA</v>
      </c>
      <c r="AH29" s="323" t="str">
        <f t="shared" si="16"/>
        <v>DA</v>
      </c>
      <c r="AI29" s="323">
        <f t="shared" si="17"/>
        <v>0</v>
      </c>
      <c r="AJ29" s="323" t="str">
        <f t="shared" si="18"/>
        <v>DA</v>
      </c>
      <c r="AK29" s="323">
        <f t="shared" si="19"/>
        <v>0</v>
      </c>
      <c r="AL29" s="323">
        <f t="shared" si="20"/>
        <v>0</v>
      </c>
      <c r="AM29" s="323">
        <f t="shared" si="21"/>
        <v>0</v>
      </c>
      <c r="AN29" s="323">
        <f t="shared" si="22"/>
        <v>0</v>
      </c>
      <c r="AO29" s="323">
        <f t="shared" si="23"/>
        <v>0</v>
      </c>
      <c r="AP29" s="323">
        <f t="shared" si="2"/>
        <v>0</v>
      </c>
      <c r="AQ29" s="323">
        <f t="shared" si="3"/>
        <v>0</v>
      </c>
      <c r="AR29" s="323">
        <f t="shared" si="4"/>
        <v>0</v>
      </c>
      <c r="AS29" s="323">
        <f t="shared" si="5"/>
        <v>0</v>
      </c>
      <c r="AT29" s="323">
        <f t="shared" si="6"/>
        <v>0</v>
      </c>
      <c r="AU29" s="323" t="str">
        <f t="shared" si="7"/>
        <v>DA</v>
      </c>
      <c r="AV29" s="323">
        <f t="shared" si="8"/>
        <v>0</v>
      </c>
      <c r="AW29" s="323">
        <f t="shared" si="9"/>
        <v>0</v>
      </c>
      <c r="AX29" s="323">
        <f t="shared" si="10"/>
        <v>0</v>
      </c>
    </row>
    <row r="30" spans="1:50" ht="25.5">
      <c r="A30" s="323">
        <v>26</v>
      </c>
      <c r="B30" s="125" t="s">
        <v>1472</v>
      </c>
      <c r="C30" s="125">
        <v>50</v>
      </c>
      <c r="D30" s="326" t="s">
        <v>668</v>
      </c>
      <c r="E30" s="325">
        <v>174</v>
      </c>
      <c r="F30" s="323">
        <f t="shared" si="1"/>
        <v>131</v>
      </c>
      <c r="G30" s="323"/>
      <c r="H30" s="323">
        <v>20</v>
      </c>
      <c r="I30" s="323">
        <v>3</v>
      </c>
      <c r="J30" s="323"/>
      <c r="K30" s="323">
        <v>2</v>
      </c>
      <c r="L30" s="323">
        <v>15</v>
      </c>
      <c r="M30" s="323">
        <v>28</v>
      </c>
      <c r="N30" s="323">
        <v>10</v>
      </c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>
        <v>50</v>
      </c>
      <c r="Z30" s="323">
        <v>2</v>
      </c>
      <c r="AA30" s="323"/>
      <c r="AB30" s="323">
        <v>1</v>
      </c>
      <c r="AC30" s="323">
        <f t="shared" si="11"/>
        <v>0</v>
      </c>
      <c r="AD30" s="323" t="str">
        <f t="shared" si="12"/>
        <v>DA</v>
      </c>
      <c r="AE30" s="323" t="str">
        <f t="shared" si="13"/>
        <v>DA</v>
      </c>
      <c r="AF30" s="323">
        <f t="shared" si="14"/>
        <v>0</v>
      </c>
      <c r="AG30" s="323" t="str">
        <f t="shared" si="15"/>
        <v>DA</v>
      </c>
      <c r="AH30" s="323" t="str">
        <f t="shared" si="16"/>
        <v>DA</v>
      </c>
      <c r="AI30" s="323" t="str">
        <f t="shared" si="17"/>
        <v>DA</v>
      </c>
      <c r="AJ30" s="323" t="str">
        <f t="shared" si="18"/>
        <v>DA</v>
      </c>
      <c r="AK30" s="323">
        <f t="shared" si="19"/>
        <v>0</v>
      </c>
      <c r="AL30" s="323">
        <f t="shared" si="20"/>
        <v>0</v>
      </c>
      <c r="AM30" s="323">
        <f t="shared" si="21"/>
        <v>0</v>
      </c>
      <c r="AN30" s="323">
        <f t="shared" si="22"/>
        <v>0</v>
      </c>
      <c r="AO30" s="323">
        <f t="shared" si="23"/>
        <v>0</v>
      </c>
      <c r="AP30" s="323">
        <f t="shared" si="2"/>
        <v>0</v>
      </c>
      <c r="AQ30" s="323">
        <f t="shared" si="3"/>
        <v>0</v>
      </c>
      <c r="AR30" s="323">
        <f t="shared" si="4"/>
        <v>0</v>
      </c>
      <c r="AS30" s="323">
        <f t="shared" si="5"/>
        <v>0</v>
      </c>
      <c r="AT30" s="323">
        <f t="shared" si="6"/>
        <v>0</v>
      </c>
      <c r="AU30" s="323" t="str">
        <f t="shared" si="7"/>
        <v>DA</v>
      </c>
      <c r="AV30" s="323" t="str">
        <f t="shared" si="8"/>
        <v>DA</v>
      </c>
      <c r="AW30" s="323">
        <f t="shared" si="9"/>
        <v>0</v>
      </c>
      <c r="AX30" s="323" t="str">
        <f t="shared" si="10"/>
        <v>DA</v>
      </c>
    </row>
    <row r="31" spans="1:50" ht="25.5">
      <c r="A31" s="323">
        <v>27</v>
      </c>
      <c r="B31" s="125" t="s">
        <v>979</v>
      </c>
      <c r="C31" s="125">
        <v>50</v>
      </c>
      <c r="D31" s="326" t="s">
        <v>668</v>
      </c>
      <c r="E31" s="325">
        <v>85</v>
      </c>
      <c r="F31" s="323">
        <f t="shared" si="1"/>
        <v>112</v>
      </c>
      <c r="G31" s="323"/>
      <c r="H31" s="323">
        <v>25</v>
      </c>
      <c r="I31" s="323">
        <v>2</v>
      </c>
      <c r="J31" s="323"/>
      <c r="K31" s="323"/>
      <c r="L31" s="323">
        <v>2</v>
      </c>
      <c r="M31" s="323">
        <v>21</v>
      </c>
      <c r="N31" s="323">
        <v>10</v>
      </c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>
        <v>50</v>
      </c>
      <c r="Z31" s="323">
        <v>2</v>
      </c>
      <c r="AA31" s="323"/>
      <c r="AB31" s="323"/>
      <c r="AC31" s="323">
        <f t="shared" si="11"/>
        <v>0</v>
      </c>
      <c r="AD31" s="323" t="str">
        <f t="shared" si="12"/>
        <v>DA</v>
      </c>
      <c r="AE31" s="323" t="str">
        <f t="shared" si="13"/>
        <v>DA</v>
      </c>
      <c r="AF31" s="323">
        <f t="shared" si="14"/>
        <v>0</v>
      </c>
      <c r="AG31" s="323">
        <f t="shared" si="15"/>
        <v>0</v>
      </c>
      <c r="AH31" s="323" t="str">
        <f t="shared" si="16"/>
        <v>DA</v>
      </c>
      <c r="AI31" s="323" t="str">
        <f t="shared" si="17"/>
        <v>DA</v>
      </c>
      <c r="AJ31" s="323" t="str">
        <f t="shared" si="18"/>
        <v>DA</v>
      </c>
      <c r="AK31" s="323">
        <f t="shared" si="19"/>
        <v>0</v>
      </c>
      <c r="AL31" s="323">
        <f t="shared" si="20"/>
        <v>0</v>
      </c>
      <c r="AM31" s="323">
        <f t="shared" si="21"/>
        <v>0</v>
      </c>
      <c r="AN31" s="323">
        <f t="shared" si="22"/>
        <v>0</v>
      </c>
      <c r="AO31" s="323">
        <f t="shared" si="23"/>
        <v>0</v>
      </c>
      <c r="AP31" s="323">
        <f t="shared" si="2"/>
        <v>0</v>
      </c>
      <c r="AQ31" s="323">
        <f t="shared" si="3"/>
        <v>0</v>
      </c>
      <c r="AR31" s="323">
        <f t="shared" si="4"/>
        <v>0</v>
      </c>
      <c r="AS31" s="323">
        <f t="shared" si="5"/>
        <v>0</v>
      </c>
      <c r="AT31" s="323">
        <f t="shared" si="6"/>
        <v>0</v>
      </c>
      <c r="AU31" s="323" t="str">
        <f t="shared" si="7"/>
        <v>DA</v>
      </c>
      <c r="AV31" s="323" t="str">
        <f t="shared" si="8"/>
        <v>DA</v>
      </c>
      <c r="AW31" s="323">
        <f t="shared" si="9"/>
        <v>0</v>
      </c>
      <c r="AX31" s="323">
        <f t="shared" si="10"/>
        <v>0</v>
      </c>
    </row>
    <row r="32" spans="1:50" ht="25.5">
      <c r="A32" s="323">
        <v>28</v>
      </c>
      <c r="B32" s="125" t="s">
        <v>980</v>
      </c>
      <c r="C32" s="125">
        <v>100</v>
      </c>
      <c r="D32" s="326" t="s">
        <v>668</v>
      </c>
      <c r="E32" s="325">
        <v>324</v>
      </c>
      <c r="F32" s="323">
        <f t="shared" si="1"/>
        <v>112</v>
      </c>
      <c r="G32" s="323"/>
      <c r="H32" s="323"/>
      <c r="I32" s="323">
        <v>2</v>
      </c>
      <c r="J32" s="323"/>
      <c r="K32" s="323">
        <v>4</v>
      </c>
      <c r="L32" s="323">
        <v>5</v>
      </c>
      <c r="M32" s="323">
        <v>27</v>
      </c>
      <c r="N32" s="323">
        <v>10</v>
      </c>
      <c r="O32" s="323"/>
      <c r="P32" s="323"/>
      <c r="Q32" s="323"/>
      <c r="R32" s="323"/>
      <c r="S32" s="323"/>
      <c r="T32" s="323"/>
      <c r="U32" s="323"/>
      <c r="V32" s="323">
        <v>1</v>
      </c>
      <c r="W32" s="323">
        <v>8</v>
      </c>
      <c r="X32" s="323"/>
      <c r="Y32" s="323">
        <v>50</v>
      </c>
      <c r="Z32" s="323"/>
      <c r="AA32" s="323"/>
      <c r="AB32" s="323">
        <v>5</v>
      </c>
      <c r="AC32" s="323">
        <f t="shared" si="11"/>
        <v>0</v>
      </c>
      <c r="AD32" s="323">
        <f t="shared" si="12"/>
        <v>0</v>
      </c>
      <c r="AE32" s="323" t="str">
        <f t="shared" si="13"/>
        <v>DA</v>
      </c>
      <c r="AF32" s="323">
        <f t="shared" si="14"/>
        <v>0</v>
      </c>
      <c r="AG32" s="323" t="str">
        <f t="shared" si="15"/>
        <v>DA</v>
      </c>
      <c r="AH32" s="323" t="str">
        <f t="shared" si="16"/>
        <v>DA</v>
      </c>
      <c r="AI32" s="323" t="str">
        <f t="shared" si="17"/>
        <v>DA</v>
      </c>
      <c r="AJ32" s="323" t="str">
        <f t="shared" si="18"/>
        <v>DA</v>
      </c>
      <c r="AK32" s="323">
        <f t="shared" si="19"/>
        <v>0</v>
      </c>
      <c r="AL32" s="323">
        <f t="shared" si="20"/>
        <v>0</v>
      </c>
      <c r="AM32" s="323">
        <f t="shared" si="21"/>
        <v>0</v>
      </c>
      <c r="AN32" s="323">
        <f t="shared" si="22"/>
        <v>0</v>
      </c>
      <c r="AO32" s="323">
        <f t="shared" si="23"/>
        <v>0</v>
      </c>
      <c r="AP32" s="323">
        <f t="shared" si="2"/>
        <v>0</v>
      </c>
      <c r="AQ32" s="323">
        <f t="shared" si="3"/>
        <v>0</v>
      </c>
      <c r="AR32" s="323" t="str">
        <f t="shared" si="4"/>
        <v>DA</v>
      </c>
      <c r="AS32" s="323" t="str">
        <f t="shared" si="5"/>
        <v>DA</v>
      </c>
      <c r="AT32" s="323">
        <f t="shared" si="6"/>
        <v>0</v>
      </c>
      <c r="AU32" s="323" t="str">
        <f t="shared" si="7"/>
        <v>DA</v>
      </c>
      <c r="AV32" s="323">
        <f t="shared" si="8"/>
        <v>0</v>
      </c>
      <c r="AW32" s="323">
        <f t="shared" si="9"/>
        <v>0</v>
      </c>
      <c r="AX32" s="323" t="str">
        <f t="shared" si="10"/>
        <v>DA</v>
      </c>
    </row>
    <row r="33" spans="1:50" ht="25.5">
      <c r="A33" s="323">
        <v>29</v>
      </c>
      <c r="B33" s="125" t="s">
        <v>981</v>
      </c>
      <c r="C33" s="125">
        <v>100</v>
      </c>
      <c r="D33" s="326" t="s">
        <v>668</v>
      </c>
      <c r="E33" s="325">
        <v>148</v>
      </c>
      <c r="F33" s="323">
        <f t="shared" si="1"/>
        <v>159</v>
      </c>
      <c r="G33" s="323"/>
      <c r="H33" s="323">
        <v>40</v>
      </c>
      <c r="I33" s="323">
        <v>10</v>
      </c>
      <c r="J33" s="323"/>
      <c r="K33" s="323">
        <v>4</v>
      </c>
      <c r="L33" s="323">
        <v>35</v>
      </c>
      <c r="M33" s="323"/>
      <c r="N33" s="323">
        <v>10</v>
      </c>
      <c r="O33" s="323"/>
      <c r="P33" s="323"/>
      <c r="Q33" s="323"/>
      <c r="R33" s="323"/>
      <c r="S33" s="323"/>
      <c r="T33" s="323"/>
      <c r="U33" s="323"/>
      <c r="V33" s="323">
        <v>1</v>
      </c>
      <c r="W33" s="323"/>
      <c r="X33" s="323"/>
      <c r="Y33" s="323">
        <v>50</v>
      </c>
      <c r="Z33" s="323">
        <v>4</v>
      </c>
      <c r="AA33" s="323"/>
      <c r="AB33" s="323">
        <v>5</v>
      </c>
      <c r="AC33" s="323">
        <f t="shared" si="11"/>
        <v>0</v>
      </c>
      <c r="AD33" s="323" t="str">
        <f t="shared" si="12"/>
        <v>DA</v>
      </c>
      <c r="AE33" s="323" t="str">
        <f t="shared" si="13"/>
        <v>DA</v>
      </c>
      <c r="AF33" s="323">
        <f t="shared" si="14"/>
        <v>0</v>
      </c>
      <c r="AG33" s="323" t="str">
        <f t="shared" si="15"/>
        <v>DA</v>
      </c>
      <c r="AH33" s="323" t="str">
        <f t="shared" si="16"/>
        <v>DA</v>
      </c>
      <c r="AI33" s="323">
        <f t="shared" si="17"/>
        <v>0</v>
      </c>
      <c r="AJ33" s="323" t="str">
        <f t="shared" si="18"/>
        <v>DA</v>
      </c>
      <c r="AK33" s="323">
        <f t="shared" si="19"/>
        <v>0</v>
      </c>
      <c r="AL33" s="323">
        <f t="shared" si="20"/>
        <v>0</v>
      </c>
      <c r="AM33" s="323">
        <f t="shared" si="21"/>
        <v>0</v>
      </c>
      <c r="AN33" s="323">
        <f t="shared" si="22"/>
        <v>0</v>
      </c>
      <c r="AO33" s="323">
        <f t="shared" si="23"/>
        <v>0</v>
      </c>
      <c r="AP33" s="323">
        <f t="shared" si="2"/>
        <v>0</v>
      </c>
      <c r="AQ33" s="323">
        <f t="shared" si="3"/>
        <v>0</v>
      </c>
      <c r="AR33" s="323" t="str">
        <f t="shared" si="4"/>
        <v>DA</v>
      </c>
      <c r="AS33" s="323">
        <f t="shared" si="5"/>
        <v>0</v>
      </c>
      <c r="AT33" s="323">
        <f t="shared" si="6"/>
        <v>0</v>
      </c>
      <c r="AU33" s="323" t="str">
        <f t="shared" si="7"/>
        <v>DA</v>
      </c>
      <c r="AV33" s="323" t="str">
        <f t="shared" si="8"/>
        <v>DA</v>
      </c>
      <c r="AW33" s="323">
        <f t="shared" si="9"/>
        <v>0</v>
      </c>
      <c r="AX33" s="323" t="str">
        <f t="shared" si="10"/>
        <v>DA</v>
      </c>
    </row>
    <row r="34" spans="1:50" ht="38.25">
      <c r="A34" s="323">
        <v>30</v>
      </c>
      <c r="B34" s="125" t="s">
        <v>2797</v>
      </c>
      <c r="C34" s="125">
        <v>14</v>
      </c>
      <c r="D34" s="326" t="s">
        <v>578</v>
      </c>
      <c r="E34" s="325">
        <v>137</v>
      </c>
      <c r="F34" s="323">
        <f t="shared" si="1"/>
        <v>27</v>
      </c>
      <c r="G34" s="323"/>
      <c r="H34" s="323">
        <v>15</v>
      </c>
      <c r="I34" s="323"/>
      <c r="J34" s="323"/>
      <c r="K34" s="323"/>
      <c r="L34" s="323">
        <v>5</v>
      </c>
      <c r="M34" s="323">
        <v>1</v>
      </c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>
        <v>4</v>
      </c>
      <c r="AA34" s="323"/>
      <c r="AB34" s="323">
        <v>2</v>
      </c>
      <c r="AC34" s="323">
        <f t="shared" si="11"/>
        <v>0</v>
      </c>
      <c r="AD34" s="323" t="str">
        <f t="shared" si="12"/>
        <v>DA</v>
      </c>
      <c r="AE34" s="323">
        <f t="shared" si="13"/>
        <v>0</v>
      </c>
      <c r="AF34" s="323">
        <f t="shared" si="14"/>
        <v>0</v>
      </c>
      <c r="AG34" s="323">
        <f t="shared" si="15"/>
        <v>0</v>
      </c>
      <c r="AH34" s="323" t="str">
        <f t="shared" si="16"/>
        <v>DA</v>
      </c>
      <c r="AI34" s="323" t="str">
        <f t="shared" si="17"/>
        <v>DA</v>
      </c>
      <c r="AJ34" s="323">
        <f t="shared" si="18"/>
        <v>0</v>
      </c>
      <c r="AK34" s="323">
        <f t="shared" si="19"/>
        <v>0</v>
      </c>
      <c r="AL34" s="323">
        <f t="shared" si="20"/>
        <v>0</v>
      </c>
      <c r="AM34" s="323">
        <f t="shared" si="21"/>
        <v>0</v>
      </c>
      <c r="AN34" s="323">
        <f t="shared" si="22"/>
        <v>0</v>
      </c>
      <c r="AO34" s="323">
        <f t="shared" si="23"/>
        <v>0</v>
      </c>
      <c r="AP34" s="323">
        <f t="shared" si="2"/>
        <v>0</v>
      </c>
      <c r="AQ34" s="323">
        <f t="shared" si="3"/>
        <v>0</v>
      </c>
      <c r="AR34" s="323">
        <f t="shared" si="4"/>
        <v>0</v>
      </c>
      <c r="AS34" s="323">
        <f t="shared" si="5"/>
        <v>0</v>
      </c>
      <c r="AT34" s="323">
        <f t="shared" si="6"/>
        <v>0</v>
      </c>
      <c r="AU34" s="323">
        <f t="shared" si="7"/>
        <v>0</v>
      </c>
      <c r="AV34" s="323" t="str">
        <f t="shared" si="8"/>
        <v>DA</v>
      </c>
      <c r="AW34" s="323">
        <f t="shared" si="9"/>
        <v>0</v>
      </c>
      <c r="AX34" s="323" t="str">
        <f t="shared" si="10"/>
        <v>DA</v>
      </c>
    </row>
    <row r="35" spans="1:50" ht="25.5">
      <c r="A35" s="323">
        <v>31</v>
      </c>
      <c r="B35" s="125" t="s">
        <v>2798</v>
      </c>
      <c r="C35" s="125">
        <v>50</v>
      </c>
      <c r="D35" s="326" t="s">
        <v>668</v>
      </c>
      <c r="E35" s="325">
        <v>260</v>
      </c>
      <c r="F35" s="323">
        <f t="shared" si="1"/>
        <v>158</v>
      </c>
      <c r="G35" s="323"/>
      <c r="H35" s="323">
        <v>20</v>
      </c>
      <c r="I35" s="323">
        <v>5</v>
      </c>
      <c r="J35" s="323"/>
      <c r="K35" s="323"/>
      <c r="L35" s="323">
        <v>15</v>
      </c>
      <c r="M35" s="323">
        <v>34</v>
      </c>
      <c r="N35" s="323">
        <v>10</v>
      </c>
      <c r="O35" s="323"/>
      <c r="P35" s="323"/>
      <c r="Q35" s="323"/>
      <c r="R35" s="323"/>
      <c r="S35" s="323"/>
      <c r="T35" s="323">
        <v>20</v>
      </c>
      <c r="U35" s="323"/>
      <c r="V35" s="323"/>
      <c r="W35" s="323"/>
      <c r="X35" s="323"/>
      <c r="Y35" s="323">
        <v>50</v>
      </c>
      <c r="Z35" s="323">
        <v>4</v>
      </c>
      <c r="AA35" s="323"/>
      <c r="AB35" s="323"/>
      <c r="AC35" s="323">
        <f t="shared" si="11"/>
        <v>0</v>
      </c>
      <c r="AD35" s="323" t="str">
        <f t="shared" si="12"/>
        <v>DA</v>
      </c>
      <c r="AE35" s="323" t="str">
        <f t="shared" si="13"/>
        <v>DA</v>
      </c>
      <c r="AF35" s="323">
        <f t="shared" si="14"/>
        <v>0</v>
      </c>
      <c r="AG35" s="323">
        <f t="shared" si="15"/>
        <v>0</v>
      </c>
      <c r="AH35" s="323" t="str">
        <f t="shared" si="16"/>
        <v>DA</v>
      </c>
      <c r="AI35" s="323" t="str">
        <f t="shared" si="17"/>
        <v>DA</v>
      </c>
      <c r="AJ35" s="323" t="str">
        <f t="shared" si="18"/>
        <v>DA</v>
      </c>
      <c r="AK35" s="323">
        <f t="shared" si="19"/>
        <v>0</v>
      </c>
      <c r="AL35" s="323">
        <f t="shared" si="20"/>
        <v>0</v>
      </c>
      <c r="AM35" s="323">
        <f t="shared" si="21"/>
        <v>0</v>
      </c>
      <c r="AN35" s="323">
        <f t="shared" si="22"/>
        <v>0</v>
      </c>
      <c r="AO35" s="323">
        <f t="shared" si="23"/>
        <v>0</v>
      </c>
      <c r="AP35" s="323" t="str">
        <f t="shared" si="2"/>
        <v>DA</v>
      </c>
      <c r="AQ35" s="323">
        <f t="shared" si="3"/>
        <v>0</v>
      </c>
      <c r="AR35" s="323">
        <f t="shared" si="4"/>
        <v>0</v>
      </c>
      <c r="AS35" s="323">
        <f t="shared" si="5"/>
        <v>0</v>
      </c>
      <c r="AT35" s="323">
        <f t="shared" si="6"/>
        <v>0</v>
      </c>
      <c r="AU35" s="323" t="str">
        <f t="shared" si="7"/>
        <v>DA</v>
      </c>
      <c r="AV35" s="323" t="str">
        <f t="shared" si="8"/>
        <v>DA</v>
      </c>
      <c r="AW35" s="323">
        <f t="shared" si="9"/>
        <v>0</v>
      </c>
      <c r="AX35" s="323">
        <f t="shared" si="10"/>
        <v>0</v>
      </c>
    </row>
    <row r="36" spans="1:50" ht="38.25">
      <c r="A36" s="323">
        <v>32</v>
      </c>
      <c r="B36" s="323" t="s">
        <v>1473</v>
      </c>
      <c r="C36" s="323">
        <v>50</v>
      </c>
      <c r="D36" s="324" t="s">
        <v>578</v>
      </c>
      <c r="E36" s="325">
        <v>4</v>
      </c>
      <c r="F36" s="323">
        <f t="shared" si="1"/>
        <v>8</v>
      </c>
      <c r="G36" s="323"/>
      <c r="H36" s="323"/>
      <c r="I36" s="323">
        <v>3</v>
      </c>
      <c r="J36" s="323"/>
      <c r="K36" s="323"/>
      <c r="L36" s="323"/>
      <c r="M36" s="323">
        <v>1</v>
      </c>
      <c r="N36" s="323">
        <v>1</v>
      </c>
      <c r="O36" s="323"/>
      <c r="P36" s="323">
        <v>2</v>
      </c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3">
        <v>1</v>
      </c>
      <c r="AC36" s="323">
        <f t="shared" si="11"/>
        <v>0</v>
      </c>
      <c r="AD36" s="323">
        <f t="shared" si="12"/>
        <v>0</v>
      </c>
      <c r="AE36" s="323" t="str">
        <f t="shared" si="13"/>
        <v>DA</v>
      </c>
      <c r="AF36" s="323">
        <f t="shared" si="14"/>
        <v>0</v>
      </c>
      <c r="AG36" s="323">
        <f t="shared" si="15"/>
        <v>0</v>
      </c>
      <c r="AH36" s="323">
        <f t="shared" si="16"/>
        <v>0</v>
      </c>
      <c r="AI36" s="323" t="str">
        <f t="shared" si="17"/>
        <v>DA</v>
      </c>
      <c r="AJ36" s="323" t="str">
        <f t="shared" si="18"/>
        <v>DA</v>
      </c>
      <c r="AK36" s="323">
        <f t="shared" si="19"/>
        <v>0</v>
      </c>
      <c r="AL36" s="323" t="str">
        <f t="shared" si="20"/>
        <v>DA</v>
      </c>
      <c r="AM36" s="323">
        <f t="shared" si="21"/>
        <v>0</v>
      </c>
      <c r="AN36" s="323">
        <f t="shared" si="22"/>
        <v>0</v>
      </c>
      <c r="AO36" s="323">
        <f t="shared" si="23"/>
        <v>0</v>
      </c>
      <c r="AP36" s="323">
        <f t="shared" si="2"/>
        <v>0</v>
      </c>
      <c r="AQ36" s="323">
        <f t="shared" si="3"/>
        <v>0</v>
      </c>
      <c r="AR36" s="323">
        <f t="shared" si="4"/>
        <v>0</v>
      </c>
      <c r="AS36" s="323">
        <f t="shared" si="5"/>
        <v>0</v>
      </c>
      <c r="AT36" s="323">
        <f t="shared" si="6"/>
        <v>0</v>
      </c>
      <c r="AU36" s="323">
        <f t="shared" si="7"/>
        <v>0</v>
      </c>
      <c r="AV36" s="323">
        <f t="shared" si="8"/>
        <v>0</v>
      </c>
      <c r="AW36" s="323">
        <f t="shared" si="9"/>
        <v>0</v>
      </c>
      <c r="AX36" s="323" t="str">
        <f t="shared" si="10"/>
        <v>DA</v>
      </c>
    </row>
    <row r="37" spans="1:50" ht="38.25">
      <c r="A37" s="323">
        <v>33</v>
      </c>
      <c r="B37" s="323" t="s">
        <v>2799</v>
      </c>
      <c r="C37" s="323">
        <v>100</v>
      </c>
      <c r="D37" s="324" t="s">
        <v>578</v>
      </c>
      <c r="E37" s="325">
        <v>30</v>
      </c>
      <c r="F37" s="323">
        <f t="shared" si="1"/>
        <v>32</v>
      </c>
      <c r="G37" s="323"/>
      <c r="H37" s="323">
        <v>1</v>
      </c>
      <c r="I37" s="323">
        <v>4</v>
      </c>
      <c r="J37" s="323"/>
      <c r="K37" s="323"/>
      <c r="L37" s="323"/>
      <c r="M37" s="323">
        <v>2</v>
      </c>
      <c r="N37" s="323">
        <v>2</v>
      </c>
      <c r="O37" s="323"/>
      <c r="P37" s="323">
        <v>2</v>
      </c>
      <c r="Q37" s="323"/>
      <c r="R37" s="323"/>
      <c r="S37" s="323"/>
      <c r="T37" s="323"/>
      <c r="U37" s="323"/>
      <c r="V37" s="323"/>
      <c r="W37" s="323"/>
      <c r="X37" s="323"/>
      <c r="Y37" s="323">
        <v>10</v>
      </c>
      <c r="Z37" s="323">
        <v>10</v>
      </c>
      <c r="AA37" s="323"/>
      <c r="AB37" s="323">
        <v>1</v>
      </c>
      <c r="AC37" s="323">
        <f t="shared" si="11"/>
        <v>0</v>
      </c>
      <c r="AD37" s="323" t="str">
        <f t="shared" si="12"/>
        <v>DA</v>
      </c>
      <c r="AE37" s="323" t="str">
        <f t="shared" si="13"/>
        <v>DA</v>
      </c>
      <c r="AF37" s="323">
        <f t="shared" si="14"/>
        <v>0</v>
      </c>
      <c r="AG37" s="323">
        <f t="shared" si="15"/>
        <v>0</v>
      </c>
      <c r="AH37" s="323">
        <f t="shared" si="16"/>
        <v>0</v>
      </c>
      <c r="AI37" s="323" t="str">
        <f t="shared" si="17"/>
        <v>DA</v>
      </c>
      <c r="AJ37" s="323" t="str">
        <f t="shared" si="18"/>
        <v>DA</v>
      </c>
      <c r="AK37" s="323">
        <f t="shared" si="19"/>
        <v>0</v>
      </c>
      <c r="AL37" s="323" t="str">
        <f t="shared" si="20"/>
        <v>DA</v>
      </c>
      <c r="AM37" s="323">
        <f t="shared" si="21"/>
        <v>0</v>
      </c>
      <c r="AN37" s="323">
        <f t="shared" si="22"/>
        <v>0</v>
      </c>
      <c r="AO37" s="323">
        <f t="shared" si="23"/>
        <v>0</v>
      </c>
      <c r="AP37" s="323">
        <f t="shared" si="2"/>
        <v>0</v>
      </c>
      <c r="AQ37" s="323">
        <f t="shared" si="3"/>
        <v>0</v>
      </c>
      <c r="AR37" s="323">
        <f t="shared" si="4"/>
        <v>0</v>
      </c>
      <c r="AS37" s="323">
        <f t="shared" si="5"/>
        <v>0</v>
      </c>
      <c r="AT37" s="323">
        <f t="shared" si="6"/>
        <v>0</v>
      </c>
      <c r="AU37" s="323" t="str">
        <f t="shared" si="7"/>
        <v>DA</v>
      </c>
      <c r="AV37" s="323" t="str">
        <f t="shared" si="8"/>
        <v>DA</v>
      </c>
      <c r="AW37" s="323">
        <f t="shared" si="9"/>
        <v>0</v>
      </c>
      <c r="AX37" s="323" t="str">
        <f t="shared" si="10"/>
        <v>DA</v>
      </c>
    </row>
    <row r="38" spans="1:50" ht="38.25">
      <c r="A38" s="323">
        <v>34</v>
      </c>
      <c r="B38" s="323" t="s">
        <v>2800</v>
      </c>
      <c r="C38" s="323">
        <v>50</v>
      </c>
      <c r="D38" s="324" t="s">
        <v>668</v>
      </c>
      <c r="E38" s="325">
        <v>9</v>
      </c>
      <c r="F38" s="323">
        <f t="shared" si="1"/>
        <v>19</v>
      </c>
      <c r="G38" s="323"/>
      <c r="H38" s="323">
        <v>1</v>
      </c>
      <c r="I38" s="323">
        <v>5</v>
      </c>
      <c r="J38" s="323"/>
      <c r="K38" s="323"/>
      <c r="L38" s="323"/>
      <c r="M38" s="323">
        <v>2</v>
      </c>
      <c r="N38" s="323">
        <v>2</v>
      </c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3"/>
      <c r="Z38" s="323">
        <v>8</v>
      </c>
      <c r="AA38" s="323"/>
      <c r="AB38" s="323">
        <v>1</v>
      </c>
      <c r="AC38" s="323">
        <f t="shared" si="11"/>
        <v>0</v>
      </c>
      <c r="AD38" s="323" t="str">
        <f t="shared" si="12"/>
        <v>DA</v>
      </c>
      <c r="AE38" s="323" t="str">
        <f t="shared" si="13"/>
        <v>DA</v>
      </c>
      <c r="AF38" s="323">
        <f t="shared" si="14"/>
        <v>0</v>
      </c>
      <c r="AG38" s="323">
        <f t="shared" si="15"/>
        <v>0</v>
      </c>
      <c r="AH38" s="323">
        <f t="shared" si="16"/>
        <v>0</v>
      </c>
      <c r="AI38" s="323" t="str">
        <f t="shared" si="17"/>
        <v>DA</v>
      </c>
      <c r="AJ38" s="323" t="str">
        <f t="shared" si="18"/>
        <v>DA</v>
      </c>
      <c r="AK38" s="323">
        <f t="shared" si="19"/>
        <v>0</v>
      </c>
      <c r="AL38" s="323">
        <f t="shared" si="20"/>
        <v>0</v>
      </c>
      <c r="AM38" s="323">
        <f t="shared" si="21"/>
        <v>0</v>
      </c>
      <c r="AN38" s="323">
        <f t="shared" si="22"/>
        <v>0</v>
      </c>
      <c r="AO38" s="323">
        <f t="shared" si="23"/>
        <v>0</v>
      </c>
      <c r="AP38" s="323">
        <f t="shared" si="2"/>
        <v>0</v>
      </c>
      <c r="AQ38" s="323">
        <f t="shared" si="3"/>
        <v>0</v>
      </c>
      <c r="AR38" s="323">
        <f t="shared" si="4"/>
        <v>0</v>
      </c>
      <c r="AS38" s="323">
        <f t="shared" si="5"/>
        <v>0</v>
      </c>
      <c r="AT38" s="323">
        <f t="shared" si="6"/>
        <v>0</v>
      </c>
      <c r="AU38" s="323">
        <f t="shared" si="7"/>
        <v>0</v>
      </c>
      <c r="AV38" s="323" t="str">
        <f t="shared" si="8"/>
        <v>DA</v>
      </c>
      <c r="AW38" s="323">
        <f t="shared" si="9"/>
        <v>0</v>
      </c>
      <c r="AX38" s="323" t="str">
        <f t="shared" si="10"/>
        <v>DA</v>
      </c>
    </row>
    <row r="39" spans="1:50" ht="38.25">
      <c r="A39" s="323">
        <v>35</v>
      </c>
      <c r="B39" s="323" t="s">
        <v>2801</v>
      </c>
      <c r="C39" s="323">
        <v>50</v>
      </c>
      <c r="D39" s="324" t="s">
        <v>578</v>
      </c>
      <c r="E39" s="325">
        <v>24</v>
      </c>
      <c r="F39" s="323">
        <f t="shared" si="1"/>
        <v>22</v>
      </c>
      <c r="G39" s="323"/>
      <c r="H39" s="323"/>
      <c r="I39" s="323">
        <v>5</v>
      </c>
      <c r="J39" s="323"/>
      <c r="K39" s="323"/>
      <c r="L39" s="323"/>
      <c r="M39" s="323">
        <v>2</v>
      </c>
      <c r="N39" s="323">
        <v>2</v>
      </c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>
        <v>12</v>
      </c>
      <c r="AA39" s="323"/>
      <c r="AB39" s="323">
        <v>1</v>
      </c>
      <c r="AC39" s="323">
        <f t="shared" si="11"/>
        <v>0</v>
      </c>
      <c r="AD39" s="323">
        <f t="shared" si="12"/>
        <v>0</v>
      </c>
      <c r="AE39" s="323" t="str">
        <f t="shared" si="13"/>
        <v>DA</v>
      </c>
      <c r="AF39" s="323">
        <f t="shared" si="14"/>
        <v>0</v>
      </c>
      <c r="AG39" s="323">
        <f t="shared" si="15"/>
        <v>0</v>
      </c>
      <c r="AH39" s="323">
        <f t="shared" si="16"/>
        <v>0</v>
      </c>
      <c r="AI39" s="323" t="str">
        <f t="shared" si="17"/>
        <v>DA</v>
      </c>
      <c r="AJ39" s="323" t="str">
        <f t="shared" si="18"/>
        <v>DA</v>
      </c>
      <c r="AK39" s="323">
        <f t="shared" si="19"/>
        <v>0</v>
      </c>
      <c r="AL39" s="323">
        <f t="shared" si="20"/>
        <v>0</v>
      </c>
      <c r="AM39" s="323">
        <f t="shared" si="21"/>
        <v>0</v>
      </c>
      <c r="AN39" s="323">
        <f t="shared" si="22"/>
        <v>0</v>
      </c>
      <c r="AO39" s="323">
        <f t="shared" si="23"/>
        <v>0</v>
      </c>
      <c r="AP39" s="323">
        <f t="shared" si="2"/>
        <v>0</v>
      </c>
      <c r="AQ39" s="323">
        <f t="shared" si="3"/>
        <v>0</v>
      </c>
      <c r="AR39" s="323">
        <f t="shared" si="4"/>
        <v>0</v>
      </c>
      <c r="AS39" s="323">
        <f t="shared" si="5"/>
        <v>0</v>
      </c>
      <c r="AT39" s="323">
        <f t="shared" si="6"/>
        <v>0</v>
      </c>
      <c r="AU39" s="323">
        <f t="shared" si="7"/>
        <v>0</v>
      </c>
      <c r="AV39" s="323" t="str">
        <f t="shared" si="8"/>
        <v>DA</v>
      </c>
      <c r="AW39" s="323">
        <f t="shared" si="9"/>
        <v>0</v>
      </c>
      <c r="AX39" s="323" t="str">
        <f t="shared" si="10"/>
        <v>DA</v>
      </c>
    </row>
    <row r="40" spans="1:50" ht="38.25">
      <c r="A40" s="323">
        <v>36</v>
      </c>
      <c r="B40" s="125" t="s">
        <v>2802</v>
      </c>
      <c r="C40" s="125">
        <v>50</v>
      </c>
      <c r="D40" s="326" t="s">
        <v>668</v>
      </c>
      <c r="E40" s="325">
        <v>4</v>
      </c>
      <c r="F40" s="323">
        <f t="shared" si="1"/>
        <v>24</v>
      </c>
      <c r="G40" s="323"/>
      <c r="H40" s="323"/>
      <c r="I40" s="323">
        <v>15</v>
      </c>
      <c r="J40" s="323"/>
      <c r="K40" s="323"/>
      <c r="L40" s="323"/>
      <c r="M40" s="323">
        <v>4</v>
      </c>
      <c r="N40" s="323">
        <v>2</v>
      </c>
      <c r="O40" s="323"/>
      <c r="P40" s="323">
        <v>1</v>
      </c>
      <c r="Q40" s="323"/>
      <c r="R40" s="323"/>
      <c r="S40" s="323"/>
      <c r="T40" s="323"/>
      <c r="U40" s="323"/>
      <c r="V40" s="323"/>
      <c r="W40" s="323"/>
      <c r="X40" s="323"/>
      <c r="Y40" s="323"/>
      <c r="Z40" s="323">
        <v>2</v>
      </c>
      <c r="AA40" s="323"/>
      <c r="AB40" s="323"/>
      <c r="AC40" s="323">
        <f t="shared" si="11"/>
        <v>0</v>
      </c>
      <c r="AD40" s="323">
        <f t="shared" si="12"/>
        <v>0</v>
      </c>
      <c r="AE40" s="323" t="str">
        <f t="shared" si="13"/>
        <v>DA</v>
      </c>
      <c r="AF40" s="323">
        <f t="shared" si="14"/>
        <v>0</v>
      </c>
      <c r="AG40" s="323">
        <f t="shared" si="15"/>
        <v>0</v>
      </c>
      <c r="AH40" s="323">
        <f t="shared" si="16"/>
        <v>0</v>
      </c>
      <c r="AI40" s="323" t="str">
        <f t="shared" si="17"/>
        <v>DA</v>
      </c>
      <c r="AJ40" s="323" t="str">
        <f t="shared" si="18"/>
        <v>DA</v>
      </c>
      <c r="AK40" s="323">
        <f t="shared" si="19"/>
        <v>0</v>
      </c>
      <c r="AL40" s="323" t="str">
        <f t="shared" si="20"/>
        <v>DA</v>
      </c>
      <c r="AM40" s="323">
        <f t="shared" si="21"/>
        <v>0</v>
      </c>
      <c r="AN40" s="323">
        <f t="shared" si="22"/>
        <v>0</v>
      </c>
      <c r="AO40" s="323">
        <f t="shared" si="23"/>
        <v>0</v>
      </c>
      <c r="AP40" s="323">
        <f t="shared" si="2"/>
        <v>0</v>
      </c>
      <c r="AQ40" s="323">
        <f t="shared" si="3"/>
        <v>0</v>
      </c>
      <c r="AR40" s="323">
        <f t="shared" si="4"/>
        <v>0</v>
      </c>
      <c r="AS40" s="323">
        <f t="shared" si="5"/>
        <v>0</v>
      </c>
      <c r="AT40" s="323">
        <f t="shared" si="6"/>
        <v>0</v>
      </c>
      <c r="AU40" s="323">
        <f t="shared" si="7"/>
        <v>0</v>
      </c>
      <c r="AV40" s="323" t="str">
        <f t="shared" si="8"/>
        <v>DA</v>
      </c>
      <c r="AW40" s="323">
        <f t="shared" si="9"/>
        <v>0</v>
      </c>
      <c r="AX40" s="323">
        <f t="shared" si="10"/>
        <v>0</v>
      </c>
    </row>
    <row r="41" spans="1:50" ht="38.25">
      <c r="A41" s="323">
        <v>37</v>
      </c>
      <c r="B41" s="125" t="s">
        <v>1474</v>
      </c>
      <c r="C41" s="125">
        <v>100</v>
      </c>
      <c r="D41" s="324" t="s">
        <v>578</v>
      </c>
      <c r="E41" s="325">
        <v>45</v>
      </c>
      <c r="F41" s="323">
        <f t="shared" si="1"/>
        <v>23</v>
      </c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>
        <v>15</v>
      </c>
      <c r="V41" s="323"/>
      <c r="W41" s="323"/>
      <c r="X41" s="323"/>
      <c r="Y41" s="323"/>
      <c r="Z41" s="323">
        <v>8</v>
      </c>
      <c r="AA41" s="323"/>
      <c r="AB41" s="323"/>
      <c r="AC41" s="323">
        <f t="shared" si="11"/>
        <v>0</v>
      </c>
      <c r="AD41" s="323">
        <f t="shared" si="12"/>
        <v>0</v>
      </c>
      <c r="AE41" s="323">
        <f t="shared" si="13"/>
        <v>0</v>
      </c>
      <c r="AF41" s="323">
        <f t="shared" si="14"/>
        <v>0</v>
      </c>
      <c r="AG41" s="323">
        <f t="shared" si="15"/>
        <v>0</v>
      </c>
      <c r="AH41" s="323">
        <f t="shared" si="16"/>
        <v>0</v>
      </c>
      <c r="AI41" s="323">
        <f t="shared" si="17"/>
        <v>0</v>
      </c>
      <c r="AJ41" s="323">
        <f t="shared" si="18"/>
        <v>0</v>
      </c>
      <c r="AK41" s="323">
        <f t="shared" si="19"/>
        <v>0</v>
      </c>
      <c r="AL41" s="323">
        <f t="shared" si="20"/>
        <v>0</v>
      </c>
      <c r="AM41" s="323">
        <f t="shared" si="21"/>
        <v>0</v>
      </c>
      <c r="AN41" s="323">
        <f t="shared" si="22"/>
        <v>0</v>
      </c>
      <c r="AO41" s="323">
        <f t="shared" si="23"/>
        <v>0</v>
      </c>
      <c r="AP41" s="323">
        <f t="shared" si="2"/>
        <v>0</v>
      </c>
      <c r="AQ41" s="323" t="str">
        <f t="shared" si="3"/>
        <v>DA</v>
      </c>
      <c r="AR41" s="323">
        <f t="shared" si="4"/>
        <v>0</v>
      </c>
      <c r="AS41" s="323">
        <f t="shared" si="5"/>
        <v>0</v>
      </c>
      <c r="AT41" s="323">
        <f t="shared" si="6"/>
        <v>0</v>
      </c>
      <c r="AU41" s="323">
        <f t="shared" si="7"/>
        <v>0</v>
      </c>
      <c r="AV41" s="323" t="str">
        <f t="shared" si="8"/>
        <v>DA</v>
      </c>
      <c r="AW41" s="323">
        <f t="shared" si="9"/>
        <v>0</v>
      </c>
      <c r="AX41" s="323">
        <f t="shared" si="10"/>
        <v>0</v>
      </c>
    </row>
    <row r="42" spans="1:50" ht="12.75">
      <c r="A42" s="323">
        <v>38</v>
      </c>
      <c r="B42" s="323" t="s">
        <v>2803</v>
      </c>
      <c r="C42" s="323">
        <v>20</v>
      </c>
      <c r="D42" s="324" t="s">
        <v>668</v>
      </c>
      <c r="E42" s="325">
        <v>6</v>
      </c>
      <c r="F42" s="323">
        <f t="shared" si="1"/>
        <v>58</v>
      </c>
      <c r="G42" s="323"/>
      <c r="H42" s="323">
        <v>15</v>
      </c>
      <c r="I42" s="323">
        <v>20</v>
      </c>
      <c r="J42" s="323"/>
      <c r="K42" s="323"/>
      <c r="L42" s="323">
        <v>5</v>
      </c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>
        <v>3</v>
      </c>
      <c r="Z42" s="323">
        <v>15</v>
      </c>
      <c r="AA42" s="323"/>
      <c r="AB42" s="323"/>
      <c r="AC42" s="323">
        <f t="shared" si="11"/>
        <v>0</v>
      </c>
      <c r="AD42" s="323" t="str">
        <f t="shared" si="12"/>
        <v>DA</v>
      </c>
      <c r="AE42" s="323" t="str">
        <f t="shared" si="13"/>
        <v>DA</v>
      </c>
      <c r="AF42" s="323">
        <f t="shared" si="14"/>
        <v>0</v>
      </c>
      <c r="AG42" s="323">
        <f t="shared" si="15"/>
        <v>0</v>
      </c>
      <c r="AH42" s="323" t="str">
        <f t="shared" si="16"/>
        <v>DA</v>
      </c>
      <c r="AI42" s="323">
        <f t="shared" si="17"/>
        <v>0</v>
      </c>
      <c r="AJ42" s="323">
        <f t="shared" si="18"/>
        <v>0</v>
      </c>
      <c r="AK42" s="323">
        <f t="shared" si="19"/>
        <v>0</v>
      </c>
      <c r="AL42" s="323">
        <f t="shared" si="20"/>
        <v>0</v>
      </c>
      <c r="AM42" s="323">
        <f t="shared" si="21"/>
        <v>0</v>
      </c>
      <c r="AN42" s="323">
        <f t="shared" si="22"/>
        <v>0</v>
      </c>
      <c r="AO42" s="323">
        <f t="shared" si="23"/>
        <v>0</v>
      </c>
      <c r="AP42" s="323">
        <f t="shared" si="2"/>
        <v>0</v>
      </c>
      <c r="AQ42" s="323">
        <f t="shared" si="3"/>
        <v>0</v>
      </c>
      <c r="AR42" s="323">
        <f t="shared" si="4"/>
        <v>0</v>
      </c>
      <c r="AS42" s="323">
        <f t="shared" si="5"/>
        <v>0</v>
      </c>
      <c r="AT42" s="323">
        <f t="shared" si="6"/>
        <v>0</v>
      </c>
      <c r="AU42" s="323" t="str">
        <f t="shared" si="7"/>
        <v>DA</v>
      </c>
      <c r="AV42" s="323" t="str">
        <f t="shared" si="8"/>
        <v>DA</v>
      </c>
      <c r="AW42" s="323">
        <f t="shared" si="9"/>
        <v>0</v>
      </c>
      <c r="AX42" s="323">
        <f t="shared" si="10"/>
        <v>0</v>
      </c>
    </row>
    <row r="43" spans="1:50" ht="25.5">
      <c r="A43" s="323">
        <v>39</v>
      </c>
      <c r="B43" s="323" t="s">
        <v>2804</v>
      </c>
      <c r="C43" s="323">
        <v>40</v>
      </c>
      <c r="D43" s="324" t="s">
        <v>668</v>
      </c>
      <c r="E43" s="325">
        <v>56</v>
      </c>
      <c r="F43" s="323">
        <f t="shared" si="1"/>
        <v>68</v>
      </c>
      <c r="G43" s="323"/>
      <c r="H43" s="323">
        <v>10</v>
      </c>
      <c r="I43" s="323">
        <v>25</v>
      </c>
      <c r="J43" s="323"/>
      <c r="K43" s="323"/>
      <c r="L43" s="323"/>
      <c r="M43" s="323">
        <v>11</v>
      </c>
      <c r="N43" s="323">
        <v>10</v>
      </c>
      <c r="O43" s="323"/>
      <c r="P43" s="323"/>
      <c r="Q43" s="323"/>
      <c r="R43" s="323"/>
      <c r="S43" s="323"/>
      <c r="T43" s="323"/>
      <c r="U43" s="323">
        <v>2</v>
      </c>
      <c r="V43" s="323"/>
      <c r="W43" s="323"/>
      <c r="X43" s="323"/>
      <c r="Y43" s="323">
        <v>5</v>
      </c>
      <c r="Z43" s="323"/>
      <c r="AA43" s="323"/>
      <c r="AB43" s="323">
        <v>5</v>
      </c>
      <c r="AC43" s="323">
        <f t="shared" si="11"/>
        <v>0</v>
      </c>
      <c r="AD43" s="323" t="str">
        <f t="shared" si="12"/>
        <v>DA</v>
      </c>
      <c r="AE43" s="323" t="str">
        <f t="shared" si="13"/>
        <v>DA</v>
      </c>
      <c r="AF43" s="323">
        <f t="shared" si="14"/>
        <v>0</v>
      </c>
      <c r="AG43" s="323">
        <f t="shared" si="15"/>
        <v>0</v>
      </c>
      <c r="AH43" s="323">
        <f t="shared" si="16"/>
        <v>0</v>
      </c>
      <c r="AI43" s="323" t="str">
        <f t="shared" si="17"/>
        <v>DA</v>
      </c>
      <c r="AJ43" s="323" t="str">
        <f t="shared" si="18"/>
        <v>DA</v>
      </c>
      <c r="AK43" s="323">
        <f t="shared" si="19"/>
        <v>0</v>
      </c>
      <c r="AL43" s="323">
        <f t="shared" si="20"/>
        <v>0</v>
      </c>
      <c r="AM43" s="323">
        <f t="shared" si="21"/>
        <v>0</v>
      </c>
      <c r="AN43" s="323">
        <f t="shared" si="22"/>
        <v>0</v>
      </c>
      <c r="AO43" s="323">
        <f t="shared" si="23"/>
        <v>0</v>
      </c>
      <c r="AP43" s="323">
        <f t="shared" si="2"/>
        <v>0</v>
      </c>
      <c r="AQ43" s="323" t="str">
        <f t="shared" si="3"/>
        <v>DA</v>
      </c>
      <c r="AR43" s="323">
        <f t="shared" si="4"/>
        <v>0</v>
      </c>
      <c r="AS43" s="323">
        <f t="shared" si="5"/>
        <v>0</v>
      </c>
      <c r="AT43" s="323">
        <f t="shared" si="6"/>
        <v>0</v>
      </c>
      <c r="AU43" s="323" t="str">
        <f t="shared" si="7"/>
        <v>DA</v>
      </c>
      <c r="AV43" s="323">
        <f t="shared" si="8"/>
        <v>0</v>
      </c>
      <c r="AW43" s="323">
        <f t="shared" si="9"/>
        <v>0</v>
      </c>
      <c r="AX43" s="323" t="str">
        <f t="shared" si="10"/>
        <v>DA</v>
      </c>
    </row>
    <row r="44" spans="1:50" ht="38.25">
      <c r="A44" s="323">
        <v>40</v>
      </c>
      <c r="B44" s="323" t="s">
        <v>2805</v>
      </c>
      <c r="C44" s="323">
        <v>20</v>
      </c>
      <c r="D44" s="324" t="s">
        <v>668</v>
      </c>
      <c r="E44" s="325">
        <v>55</v>
      </c>
      <c r="F44" s="323">
        <f t="shared" si="1"/>
        <v>58</v>
      </c>
      <c r="G44" s="323"/>
      <c r="H44" s="323"/>
      <c r="I44" s="323">
        <v>25</v>
      </c>
      <c r="J44" s="323"/>
      <c r="K44" s="323"/>
      <c r="L44" s="323"/>
      <c r="M44" s="323">
        <v>7</v>
      </c>
      <c r="N44" s="323">
        <v>10</v>
      </c>
      <c r="O44" s="323"/>
      <c r="P44" s="323"/>
      <c r="Q44" s="323"/>
      <c r="R44" s="323"/>
      <c r="S44" s="323"/>
      <c r="T44" s="323"/>
      <c r="U44" s="323">
        <v>4</v>
      </c>
      <c r="V44" s="323"/>
      <c r="W44" s="323"/>
      <c r="X44" s="323"/>
      <c r="Y44" s="323">
        <v>5</v>
      </c>
      <c r="Z44" s="323">
        <v>2</v>
      </c>
      <c r="AA44" s="323"/>
      <c r="AB44" s="323">
        <v>5</v>
      </c>
      <c r="AC44" s="323">
        <f t="shared" si="11"/>
        <v>0</v>
      </c>
      <c r="AD44" s="323">
        <f t="shared" si="12"/>
        <v>0</v>
      </c>
      <c r="AE44" s="323" t="str">
        <f t="shared" si="13"/>
        <v>DA</v>
      </c>
      <c r="AF44" s="323">
        <f t="shared" si="14"/>
        <v>0</v>
      </c>
      <c r="AG44" s="323">
        <f t="shared" si="15"/>
        <v>0</v>
      </c>
      <c r="AH44" s="323">
        <f t="shared" si="16"/>
        <v>0</v>
      </c>
      <c r="AI44" s="323" t="str">
        <f t="shared" si="17"/>
        <v>DA</v>
      </c>
      <c r="AJ44" s="323" t="str">
        <f t="shared" si="18"/>
        <v>DA</v>
      </c>
      <c r="AK44" s="323">
        <f t="shared" si="19"/>
        <v>0</v>
      </c>
      <c r="AL44" s="323">
        <f t="shared" si="20"/>
        <v>0</v>
      </c>
      <c r="AM44" s="323">
        <f t="shared" si="21"/>
        <v>0</v>
      </c>
      <c r="AN44" s="323">
        <f t="shared" si="22"/>
        <v>0</v>
      </c>
      <c r="AO44" s="323">
        <f t="shared" si="23"/>
        <v>0</v>
      </c>
      <c r="AP44" s="323">
        <f aca="true" t="shared" si="24" ref="AP44:AP70">IF(T44&gt;0,"DA",0)</f>
        <v>0</v>
      </c>
      <c r="AQ44" s="323" t="str">
        <f aca="true" t="shared" si="25" ref="AQ44:AQ70">IF(U44&gt;0,"DA",0)</f>
        <v>DA</v>
      </c>
      <c r="AR44" s="323">
        <f aca="true" t="shared" si="26" ref="AR44:AR70">IF(V44&gt;0,"DA",0)</f>
        <v>0</v>
      </c>
      <c r="AS44" s="323">
        <f aca="true" t="shared" si="27" ref="AS44:AX86">IF(W44&gt;0,"DA",0)</f>
        <v>0</v>
      </c>
      <c r="AT44" s="323">
        <f t="shared" si="27"/>
        <v>0</v>
      </c>
      <c r="AU44" s="323" t="str">
        <f t="shared" si="27"/>
        <v>DA</v>
      </c>
      <c r="AV44" s="323" t="str">
        <f t="shared" si="27"/>
        <v>DA</v>
      </c>
      <c r="AW44" s="323">
        <f t="shared" si="27"/>
        <v>0</v>
      </c>
      <c r="AX44" s="323" t="str">
        <f t="shared" si="27"/>
        <v>DA</v>
      </c>
    </row>
    <row r="45" spans="1:50" ht="38.25">
      <c r="A45" s="323">
        <v>41</v>
      </c>
      <c r="B45" s="323" t="s">
        <v>1713</v>
      </c>
      <c r="C45" s="323">
        <v>1</v>
      </c>
      <c r="D45" s="324" t="s">
        <v>665</v>
      </c>
      <c r="E45" s="325">
        <v>10</v>
      </c>
      <c r="F45" s="323">
        <f t="shared" si="1"/>
        <v>2</v>
      </c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>
        <v>2</v>
      </c>
      <c r="Z45" s="323"/>
      <c r="AA45" s="323"/>
      <c r="AB45" s="323"/>
      <c r="AC45" s="323">
        <f t="shared" si="11"/>
        <v>0</v>
      </c>
      <c r="AD45" s="323">
        <f t="shared" si="12"/>
        <v>0</v>
      </c>
      <c r="AE45" s="323">
        <f t="shared" si="13"/>
        <v>0</v>
      </c>
      <c r="AF45" s="323">
        <f t="shared" si="14"/>
        <v>0</v>
      </c>
      <c r="AG45" s="323">
        <f t="shared" si="15"/>
        <v>0</v>
      </c>
      <c r="AH45" s="323">
        <f t="shared" si="16"/>
        <v>0</v>
      </c>
      <c r="AI45" s="323">
        <f t="shared" si="17"/>
        <v>0</v>
      </c>
      <c r="AJ45" s="323">
        <f t="shared" si="18"/>
        <v>0</v>
      </c>
      <c r="AK45" s="323">
        <f t="shared" si="19"/>
        <v>0</v>
      </c>
      <c r="AL45" s="323">
        <f t="shared" si="20"/>
        <v>0</v>
      </c>
      <c r="AM45" s="323">
        <f t="shared" si="21"/>
        <v>0</v>
      </c>
      <c r="AN45" s="323">
        <f t="shared" si="22"/>
        <v>0</v>
      </c>
      <c r="AO45" s="323">
        <f t="shared" si="23"/>
        <v>0</v>
      </c>
      <c r="AP45" s="323">
        <f t="shared" si="24"/>
        <v>0</v>
      </c>
      <c r="AQ45" s="323">
        <f t="shared" si="25"/>
        <v>0</v>
      </c>
      <c r="AR45" s="323">
        <f t="shared" si="26"/>
        <v>0</v>
      </c>
      <c r="AS45" s="323">
        <f t="shared" si="27"/>
        <v>0</v>
      </c>
      <c r="AT45" s="323">
        <f t="shared" si="27"/>
        <v>0</v>
      </c>
      <c r="AU45" s="323" t="str">
        <f t="shared" si="27"/>
        <v>DA</v>
      </c>
      <c r="AV45" s="323">
        <f t="shared" si="27"/>
        <v>0</v>
      </c>
      <c r="AW45" s="323">
        <f t="shared" si="27"/>
        <v>0</v>
      </c>
      <c r="AX45" s="323">
        <f t="shared" si="27"/>
        <v>0</v>
      </c>
    </row>
    <row r="46" spans="1:50" ht="38.25">
      <c r="A46" s="323">
        <v>42</v>
      </c>
      <c r="B46" s="125" t="s">
        <v>1588</v>
      </c>
      <c r="C46" s="125">
        <v>1</v>
      </c>
      <c r="D46" s="326" t="s">
        <v>665</v>
      </c>
      <c r="E46" s="325">
        <v>90</v>
      </c>
      <c r="F46" s="323">
        <f t="shared" si="1"/>
        <v>502</v>
      </c>
      <c r="G46" s="323"/>
      <c r="H46" s="323"/>
      <c r="I46" s="323"/>
      <c r="J46" s="323"/>
      <c r="K46" s="323"/>
      <c r="L46" s="323"/>
      <c r="M46" s="323">
        <v>500</v>
      </c>
      <c r="N46" s="323"/>
      <c r="O46" s="323"/>
      <c r="P46" s="323"/>
      <c r="Q46" s="323"/>
      <c r="R46" s="323"/>
      <c r="S46" s="323"/>
      <c r="T46" s="323"/>
      <c r="U46" s="323"/>
      <c r="V46" s="323"/>
      <c r="W46" s="323"/>
      <c r="X46" s="323"/>
      <c r="Y46" s="323">
        <v>2</v>
      </c>
      <c r="Z46" s="323"/>
      <c r="AA46" s="323"/>
      <c r="AB46" s="323"/>
      <c r="AC46" s="323">
        <f t="shared" si="11"/>
        <v>0</v>
      </c>
      <c r="AD46" s="323">
        <f t="shared" si="12"/>
        <v>0</v>
      </c>
      <c r="AE46" s="323">
        <f t="shared" si="13"/>
        <v>0</v>
      </c>
      <c r="AF46" s="323">
        <f t="shared" si="14"/>
        <v>0</v>
      </c>
      <c r="AG46" s="323">
        <f t="shared" si="15"/>
        <v>0</v>
      </c>
      <c r="AH46" s="323">
        <f t="shared" si="16"/>
        <v>0</v>
      </c>
      <c r="AI46" s="323" t="str">
        <f t="shared" si="17"/>
        <v>DA</v>
      </c>
      <c r="AJ46" s="323">
        <f t="shared" si="18"/>
        <v>0</v>
      </c>
      <c r="AK46" s="323">
        <f t="shared" si="19"/>
        <v>0</v>
      </c>
      <c r="AL46" s="323">
        <f t="shared" si="20"/>
        <v>0</v>
      </c>
      <c r="AM46" s="323">
        <f t="shared" si="21"/>
        <v>0</v>
      </c>
      <c r="AN46" s="323">
        <f t="shared" si="22"/>
        <v>0</v>
      </c>
      <c r="AO46" s="323">
        <f t="shared" si="23"/>
        <v>0</v>
      </c>
      <c r="AP46" s="323">
        <f t="shared" si="24"/>
        <v>0</v>
      </c>
      <c r="AQ46" s="323">
        <f t="shared" si="25"/>
        <v>0</v>
      </c>
      <c r="AR46" s="323">
        <f t="shared" si="26"/>
        <v>0</v>
      </c>
      <c r="AS46" s="323">
        <f t="shared" si="27"/>
        <v>0</v>
      </c>
      <c r="AT46" s="323">
        <f t="shared" si="27"/>
        <v>0</v>
      </c>
      <c r="AU46" s="323" t="str">
        <f t="shared" si="27"/>
        <v>DA</v>
      </c>
      <c r="AV46" s="323">
        <f t="shared" si="27"/>
        <v>0</v>
      </c>
      <c r="AW46" s="323">
        <f t="shared" si="27"/>
        <v>0</v>
      </c>
      <c r="AX46" s="323">
        <f t="shared" si="27"/>
        <v>0</v>
      </c>
    </row>
    <row r="47" spans="1:50" ht="38.25">
      <c r="A47" s="323">
        <v>43</v>
      </c>
      <c r="B47" s="125" t="s">
        <v>1475</v>
      </c>
      <c r="C47" s="125">
        <v>1</v>
      </c>
      <c r="D47" s="326" t="s">
        <v>665</v>
      </c>
      <c r="E47" s="325">
        <v>80</v>
      </c>
      <c r="F47" s="323">
        <f t="shared" si="1"/>
        <v>0</v>
      </c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>
        <f t="shared" si="11"/>
        <v>0</v>
      </c>
      <c r="AD47" s="323">
        <f t="shared" si="12"/>
        <v>0</v>
      </c>
      <c r="AE47" s="323">
        <f t="shared" si="13"/>
        <v>0</v>
      </c>
      <c r="AF47" s="323">
        <f t="shared" si="14"/>
        <v>0</v>
      </c>
      <c r="AG47" s="323">
        <f t="shared" si="15"/>
        <v>0</v>
      </c>
      <c r="AH47" s="323">
        <f t="shared" si="16"/>
        <v>0</v>
      </c>
      <c r="AI47" s="323">
        <f t="shared" si="17"/>
        <v>0</v>
      </c>
      <c r="AJ47" s="323">
        <f t="shared" si="18"/>
        <v>0</v>
      </c>
      <c r="AK47" s="323">
        <f t="shared" si="19"/>
        <v>0</v>
      </c>
      <c r="AL47" s="323">
        <f t="shared" si="20"/>
        <v>0</v>
      </c>
      <c r="AM47" s="323">
        <f t="shared" si="21"/>
        <v>0</v>
      </c>
      <c r="AN47" s="323">
        <f t="shared" si="22"/>
        <v>0</v>
      </c>
      <c r="AO47" s="323">
        <f t="shared" si="23"/>
        <v>0</v>
      </c>
      <c r="AP47" s="323">
        <f t="shared" si="24"/>
        <v>0</v>
      </c>
      <c r="AQ47" s="323">
        <f t="shared" si="25"/>
        <v>0</v>
      </c>
      <c r="AR47" s="323">
        <f t="shared" si="26"/>
        <v>0</v>
      </c>
      <c r="AS47" s="323">
        <f t="shared" si="27"/>
        <v>0</v>
      </c>
      <c r="AT47" s="323">
        <f t="shared" si="27"/>
        <v>0</v>
      </c>
      <c r="AU47" s="323">
        <f t="shared" si="27"/>
        <v>0</v>
      </c>
      <c r="AV47" s="323">
        <f t="shared" si="27"/>
        <v>0</v>
      </c>
      <c r="AW47" s="323">
        <f t="shared" si="27"/>
        <v>0</v>
      </c>
      <c r="AX47" s="323">
        <f t="shared" si="27"/>
        <v>0</v>
      </c>
    </row>
    <row r="48" spans="1:50" ht="38.25">
      <c r="A48" s="323">
        <v>44</v>
      </c>
      <c r="B48" s="125" t="s">
        <v>1589</v>
      </c>
      <c r="C48" s="125">
        <v>1</v>
      </c>
      <c r="D48" s="324" t="s">
        <v>665</v>
      </c>
      <c r="E48" s="325">
        <v>100</v>
      </c>
      <c r="F48" s="323">
        <f t="shared" si="1"/>
        <v>1500</v>
      </c>
      <c r="G48" s="323"/>
      <c r="H48" s="323"/>
      <c r="I48" s="323"/>
      <c r="J48" s="323"/>
      <c r="K48" s="323"/>
      <c r="L48" s="323"/>
      <c r="M48" s="323">
        <v>1500</v>
      </c>
      <c r="N48" s="323"/>
      <c r="O48" s="323"/>
      <c r="P48" s="323"/>
      <c r="Q48" s="323"/>
      <c r="R48" s="323"/>
      <c r="S48" s="323"/>
      <c r="T48" s="323"/>
      <c r="U48" s="323"/>
      <c r="V48" s="323"/>
      <c r="W48" s="323"/>
      <c r="X48" s="323"/>
      <c r="Y48" s="323"/>
      <c r="Z48" s="323"/>
      <c r="AA48" s="323"/>
      <c r="AB48" s="323"/>
      <c r="AC48" s="323">
        <f t="shared" si="11"/>
        <v>0</v>
      </c>
      <c r="AD48" s="323">
        <f t="shared" si="12"/>
        <v>0</v>
      </c>
      <c r="AE48" s="323">
        <f t="shared" si="13"/>
        <v>0</v>
      </c>
      <c r="AF48" s="323">
        <f t="shared" si="14"/>
        <v>0</v>
      </c>
      <c r="AG48" s="323">
        <f t="shared" si="15"/>
        <v>0</v>
      </c>
      <c r="AH48" s="323">
        <f t="shared" si="16"/>
        <v>0</v>
      </c>
      <c r="AI48" s="323" t="str">
        <f t="shared" si="17"/>
        <v>DA</v>
      </c>
      <c r="AJ48" s="323">
        <f t="shared" si="18"/>
        <v>0</v>
      </c>
      <c r="AK48" s="323">
        <f t="shared" si="19"/>
        <v>0</v>
      </c>
      <c r="AL48" s="323">
        <f t="shared" si="20"/>
        <v>0</v>
      </c>
      <c r="AM48" s="323">
        <f t="shared" si="21"/>
        <v>0</v>
      </c>
      <c r="AN48" s="323">
        <f t="shared" si="22"/>
        <v>0</v>
      </c>
      <c r="AO48" s="323">
        <f t="shared" si="23"/>
        <v>0</v>
      </c>
      <c r="AP48" s="323">
        <f t="shared" si="24"/>
        <v>0</v>
      </c>
      <c r="AQ48" s="323">
        <f t="shared" si="25"/>
        <v>0</v>
      </c>
      <c r="AR48" s="323">
        <f t="shared" si="26"/>
        <v>0</v>
      </c>
      <c r="AS48" s="323">
        <f t="shared" si="27"/>
        <v>0</v>
      </c>
      <c r="AT48" s="323">
        <f t="shared" si="27"/>
        <v>0</v>
      </c>
      <c r="AU48" s="323">
        <f t="shared" si="27"/>
        <v>0</v>
      </c>
      <c r="AV48" s="323">
        <f t="shared" si="27"/>
        <v>0</v>
      </c>
      <c r="AW48" s="323">
        <f t="shared" si="27"/>
        <v>0</v>
      </c>
      <c r="AX48" s="323">
        <f t="shared" si="27"/>
        <v>0</v>
      </c>
    </row>
    <row r="49" spans="1:50" ht="51">
      <c r="A49" s="323">
        <v>45</v>
      </c>
      <c r="B49" s="92" t="s">
        <v>1714</v>
      </c>
      <c r="C49" s="323">
        <v>1</v>
      </c>
      <c r="D49" s="324" t="s">
        <v>665</v>
      </c>
      <c r="E49" s="325">
        <v>50</v>
      </c>
      <c r="F49" s="323">
        <f t="shared" si="1"/>
        <v>617</v>
      </c>
      <c r="G49" s="323"/>
      <c r="H49" s="323"/>
      <c r="I49" s="323">
        <v>15</v>
      </c>
      <c r="J49" s="323"/>
      <c r="K49" s="323"/>
      <c r="L49" s="323"/>
      <c r="M49" s="323">
        <v>600</v>
      </c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23">
        <v>2</v>
      </c>
      <c r="AC49" s="323">
        <f aca="true" t="shared" si="28" ref="AC49:AC68">IF(G49&gt;0,"DA",0)</f>
        <v>0</v>
      </c>
      <c r="AD49" s="323">
        <f aca="true" t="shared" si="29" ref="AD49:AD68">IF(H49&gt;0,"DA",0)</f>
        <v>0</v>
      </c>
      <c r="AE49" s="323" t="str">
        <f aca="true" t="shared" si="30" ref="AE49:AE68">IF(I49&gt;0,"DA",0)</f>
        <v>DA</v>
      </c>
      <c r="AF49" s="323">
        <f aca="true" t="shared" si="31" ref="AF49:AF68">IF(J49&gt;0,"DA",0)</f>
        <v>0</v>
      </c>
      <c r="AG49" s="323">
        <f aca="true" t="shared" si="32" ref="AG49:AG68">IF(K49&gt;0,"DA",0)</f>
        <v>0</v>
      </c>
      <c r="AH49" s="323">
        <f aca="true" t="shared" si="33" ref="AH49:AH68">IF(L49&gt;0,"DA",0)</f>
        <v>0</v>
      </c>
      <c r="AI49" s="323" t="str">
        <f aca="true" t="shared" si="34" ref="AI49:AI68">IF(M49&gt;0,"DA",0)</f>
        <v>DA</v>
      </c>
      <c r="AJ49" s="323">
        <f aca="true" t="shared" si="35" ref="AJ49:AJ68">IF(N49&gt;0,"DA",0)</f>
        <v>0</v>
      </c>
      <c r="AK49" s="323">
        <f aca="true" t="shared" si="36" ref="AK49:AK68">IF(O49&gt;0,"DA",0)</f>
        <v>0</v>
      </c>
      <c r="AL49" s="323">
        <f aca="true" t="shared" si="37" ref="AL49:AL68">IF(P49&gt;0,"DA",0)</f>
        <v>0</v>
      </c>
      <c r="AM49" s="323">
        <f aca="true" t="shared" si="38" ref="AM49:AM68">IF(Q49&gt;0,"DA",0)</f>
        <v>0</v>
      </c>
      <c r="AN49" s="323">
        <f aca="true" t="shared" si="39" ref="AN49:AN68">IF(R49&gt;0,"DA",0)</f>
        <v>0</v>
      </c>
      <c r="AO49" s="323">
        <f aca="true" t="shared" si="40" ref="AO49:AO68">IF(S49&gt;0,"DA",0)</f>
        <v>0</v>
      </c>
      <c r="AP49" s="323">
        <f t="shared" si="24"/>
        <v>0</v>
      </c>
      <c r="AQ49" s="323">
        <f t="shared" si="25"/>
        <v>0</v>
      </c>
      <c r="AR49" s="323">
        <f t="shared" si="26"/>
        <v>0</v>
      </c>
      <c r="AS49" s="323">
        <f t="shared" si="27"/>
        <v>0</v>
      </c>
      <c r="AT49" s="323">
        <f t="shared" si="27"/>
        <v>0</v>
      </c>
      <c r="AU49" s="323">
        <f t="shared" si="27"/>
        <v>0</v>
      </c>
      <c r="AV49" s="323">
        <f t="shared" si="27"/>
        <v>0</v>
      </c>
      <c r="AW49" s="323">
        <f t="shared" si="27"/>
        <v>0</v>
      </c>
      <c r="AX49" s="323" t="str">
        <f t="shared" si="27"/>
        <v>DA</v>
      </c>
    </row>
    <row r="50" spans="1:50" ht="25.5">
      <c r="A50" s="323">
        <v>46</v>
      </c>
      <c r="B50" s="125" t="s">
        <v>1715</v>
      </c>
      <c r="C50" s="125">
        <v>50</v>
      </c>
      <c r="D50" s="324" t="s">
        <v>668</v>
      </c>
      <c r="E50" s="325">
        <v>39</v>
      </c>
      <c r="F50" s="323">
        <f t="shared" si="1"/>
        <v>97</v>
      </c>
      <c r="G50" s="323"/>
      <c r="H50" s="323">
        <v>10</v>
      </c>
      <c r="I50" s="323">
        <v>14</v>
      </c>
      <c r="J50" s="323"/>
      <c r="K50" s="323">
        <v>4</v>
      </c>
      <c r="L50" s="323"/>
      <c r="M50" s="323">
        <v>15</v>
      </c>
      <c r="N50" s="323">
        <v>2</v>
      </c>
      <c r="O50" s="323"/>
      <c r="P50" s="323"/>
      <c r="Q50" s="323"/>
      <c r="R50" s="323"/>
      <c r="S50" s="323"/>
      <c r="T50" s="323"/>
      <c r="U50" s="323"/>
      <c r="V50" s="323">
        <v>1</v>
      </c>
      <c r="W50" s="323"/>
      <c r="X50" s="323"/>
      <c r="Y50" s="323">
        <v>50</v>
      </c>
      <c r="Z50" s="323">
        <v>1</v>
      </c>
      <c r="AA50" s="323"/>
      <c r="AB50" s="323"/>
      <c r="AC50" s="323">
        <f t="shared" si="28"/>
        <v>0</v>
      </c>
      <c r="AD50" s="323" t="str">
        <f t="shared" si="29"/>
        <v>DA</v>
      </c>
      <c r="AE50" s="323" t="str">
        <f t="shared" si="30"/>
        <v>DA</v>
      </c>
      <c r="AF50" s="323">
        <f t="shared" si="31"/>
        <v>0</v>
      </c>
      <c r="AG50" s="323" t="str">
        <f t="shared" si="32"/>
        <v>DA</v>
      </c>
      <c r="AH50" s="323">
        <f t="shared" si="33"/>
        <v>0</v>
      </c>
      <c r="AI50" s="323" t="str">
        <f t="shared" si="34"/>
        <v>DA</v>
      </c>
      <c r="AJ50" s="323" t="str">
        <f t="shared" si="35"/>
        <v>DA</v>
      </c>
      <c r="AK50" s="323">
        <f t="shared" si="36"/>
        <v>0</v>
      </c>
      <c r="AL50" s="323">
        <f t="shared" si="37"/>
        <v>0</v>
      </c>
      <c r="AM50" s="323">
        <f t="shared" si="38"/>
        <v>0</v>
      </c>
      <c r="AN50" s="323">
        <f t="shared" si="39"/>
        <v>0</v>
      </c>
      <c r="AO50" s="323">
        <f t="shared" si="40"/>
        <v>0</v>
      </c>
      <c r="AP50" s="323">
        <f t="shared" si="24"/>
        <v>0</v>
      </c>
      <c r="AQ50" s="323">
        <f t="shared" si="25"/>
        <v>0</v>
      </c>
      <c r="AR50" s="323" t="str">
        <f t="shared" si="26"/>
        <v>DA</v>
      </c>
      <c r="AS50" s="323">
        <f t="shared" si="27"/>
        <v>0</v>
      </c>
      <c r="AT50" s="323">
        <f t="shared" si="27"/>
        <v>0</v>
      </c>
      <c r="AU50" s="323" t="str">
        <f t="shared" si="27"/>
        <v>DA</v>
      </c>
      <c r="AV50" s="323" t="str">
        <f t="shared" si="27"/>
        <v>DA</v>
      </c>
      <c r="AW50" s="323">
        <f t="shared" si="27"/>
        <v>0</v>
      </c>
      <c r="AX50" s="323">
        <f t="shared" si="27"/>
        <v>0</v>
      </c>
    </row>
    <row r="51" spans="1:50" ht="25.5">
      <c r="A51" s="323">
        <v>47</v>
      </c>
      <c r="B51" s="125" t="s">
        <v>2806</v>
      </c>
      <c r="C51" s="125">
        <v>45</v>
      </c>
      <c r="D51" s="324" t="s">
        <v>668</v>
      </c>
      <c r="E51" s="325">
        <v>150</v>
      </c>
      <c r="F51" s="323">
        <f t="shared" si="1"/>
        <v>242</v>
      </c>
      <c r="G51" s="323"/>
      <c r="H51" s="323">
        <v>20</v>
      </c>
      <c r="I51" s="323">
        <v>100</v>
      </c>
      <c r="J51" s="323"/>
      <c r="K51" s="323"/>
      <c r="L51" s="323">
        <v>7</v>
      </c>
      <c r="M51" s="323">
        <v>51</v>
      </c>
      <c r="N51" s="323">
        <v>2</v>
      </c>
      <c r="O51" s="323"/>
      <c r="P51" s="323"/>
      <c r="Q51" s="323"/>
      <c r="R51" s="323"/>
      <c r="S51" s="323"/>
      <c r="T51" s="323"/>
      <c r="U51" s="323"/>
      <c r="V51" s="323">
        <v>1</v>
      </c>
      <c r="W51" s="323"/>
      <c r="X51" s="323"/>
      <c r="Y51" s="323">
        <v>60</v>
      </c>
      <c r="Z51" s="323">
        <v>1</v>
      </c>
      <c r="AA51" s="323"/>
      <c r="AB51" s="323"/>
      <c r="AC51" s="323">
        <f t="shared" si="28"/>
        <v>0</v>
      </c>
      <c r="AD51" s="323" t="str">
        <f t="shared" si="29"/>
        <v>DA</v>
      </c>
      <c r="AE51" s="323" t="str">
        <f t="shared" si="30"/>
        <v>DA</v>
      </c>
      <c r="AF51" s="323">
        <f t="shared" si="31"/>
        <v>0</v>
      </c>
      <c r="AG51" s="323">
        <f t="shared" si="32"/>
        <v>0</v>
      </c>
      <c r="AH51" s="323" t="str">
        <f t="shared" si="33"/>
        <v>DA</v>
      </c>
      <c r="AI51" s="323" t="str">
        <f t="shared" si="34"/>
        <v>DA</v>
      </c>
      <c r="AJ51" s="323" t="str">
        <f t="shared" si="35"/>
        <v>DA</v>
      </c>
      <c r="AK51" s="323">
        <f t="shared" si="36"/>
        <v>0</v>
      </c>
      <c r="AL51" s="323">
        <f t="shared" si="37"/>
        <v>0</v>
      </c>
      <c r="AM51" s="323">
        <f t="shared" si="38"/>
        <v>0</v>
      </c>
      <c r="AN51" s="323">
        <f t="shared" si="39"/>
        <v>0</v>
      </c>
      <c r="AO51" s="323">
        <f t="shared" si="40"/>
        <v>0</v>
      </c>
      <c r="AP51" s="323">
        <f t="shared" si="24"/>
        <v>0</v>
      </c>
      <c r="AQ51" s="323">
        <f t="shared" si="25"/>
        <v>0</v>
      </c>
      <c r="AR51" s="323" t="str">
        <f t="shared" si="26"/>
        <v>DA</v>
      </c>
      <c r="AS51" s="323">
        <f t="shared" si="27"/>
        <v>0</v>
      </c>
      <c r="AT51" s="323">
        <f t="shared" si="27"/>
        <v>0</v>
      </c>
      <c r="AU51" s="323" t="str">
        <f t="shared" si="27"/>
        <v>DA</v>
      </c>
      <c r="AV51" s="323" t="str">
        <f t="shared" si="27"/>
        <v>DA</v>
      </c>
      <c r="AW51" s="323">
        <f t="shared" si="27"/>
        <v>0</v>
      </c>
      <c r="AX51" s="323">
        <f t="shared" si="27"/>
        <v>0</v>
      </c>
    </row>
    <row r="52" spans="1:50" ht="25.5">
      <c r="A52" s="323">
        <v>48</v>
      </c>
      <c r="B52" s="125" t="s">
        <v>2807</v>
      </c>
      <c r="C52" s="125">
        <v>35</v>
      </c>
      <c r="D52" s="324" t="s">
        <v>668</v>
      </c>
      <c r="E52" s="325">
        <v>44</v>
      </c>
      <c r="F52" s="323">
        <f t="shared" si="1"/>
        <v>79</v>
      </c>
      <c r="G52" s="323"/>
      <c r="H52" s="323">
        <v>8</v>
      </c>
      <c r="I52" s="323">
        <v>15</v>
      </c>
      <c r="J52" s="323"/>
      <c r="K52" s="323"/>
      <c r="L52" s="323"/>
      <c r="M52" s="323">
        <v>3</v>
      </c>
      <c r="N52" s="323">
        <v>2</v>
      </c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>
        <v>50</v>
      </c>
      <c r="Z52" s="323">
        <v>1</v>
      </c>
      <c r="AA52" s="323"/>
      <c r="AB52" s="323"/>
      <c r="AC52" s="323">
        <f t="shared" si="28"/>
        <v>0</v>
      </c>
      <c r="AD52" s="323" t="str">
        <f t="shared" si="29"/>
        <v>DA</v>
      </c>
      <c r="AE52" s="323" t="str">
        <f t="shared" si="30"/>
        <v>DA</v>
      </c>
      <c r="AF52" s="323">
        <f t="shared" si="31"/>
        <v>0</v>
      </c>
      <c r="AG52" s="323">
        <f t="shared" si="32"/>
        <v>0</v>
      </c>
      <c r="AH52" s="323">
        <f t="shared" si="33"/>
        <v>0</v>
      </c>
      <c r="AI52" s="323" t="str">
        <f t="shared" si="34"/>
        <v>DA</v>
      </c>
      <c r="AJ52" s="323" t="str">
        <f t="shared" si="35"/>
        <v>DA</v>
      </c>
      <c r="AK52" s="323">
        <f t="shared" si="36"/>
        <v>0</v>
      </c>
      <c r="AL52" s="323">
        <f t="shared" si="37"/>
        <v>0</v>
      </c>
      <c r="AM52" s="323">
        <f t="shared" si="38"/>
        <v>0</v>
      </c>
      <c r="AN52" s="323">
        <f t="shared" si="39"/>
        <v>0</v>
      </c>
      <c r="AO52" s="323">
        <f t="shared" si="40"/>
        <v>0</v>
      </c>
      <c r="AP52" s="323">
        <f t="shared" si="24"/>
        <v>0</v>
      </c>
      <c r="AQ52" s="323">
        <f t="shared" si="25"/>
        <v>0</v>
      </c>
      <c r="AR52" s="323">
        <f t="shared" si="26"/>
        <v>0</v>
      </c>
      <c r="AS52" s="323">
        <f t="shared" si="27"/>
        <v>0</v>
      </c>
      <c r="AT52" s="323">
        <f t="shared" si="27"/>
        <v>0</v>
      </c>
      <c r="AU52" s="323" t="str">
        <f t="shared" si="27"/>
        <v>DA</v>
      </c>
      <c r="AV52" s="323" t="str">
        <f t="shared" si="27"/>
        <v>DA</v>
      </c>
      <c r="AW52" s="323">
        <f t="shared" si="27"/>
        <v>0</v>
      </c>
      <c r="AX52" s="323">
        <f t="shared" si="27"/>
        <v>0</v>
      </c>
    </row>
    <row r="53" spans="1:50" ht="25.5">
      <c r="A53" s="323">
        <v>49</v>
      </c>
      <c r="B53" s="125" t="s">
        <v>1591</v>
      </c>
      <c r="C53" s="125">
        <v>1</v>
      </c>
      <c r="D53" s="326" t="s">
        <v>665</v>
      </c>
      <c r="E53" s="325">
        <v>170</v>
      </c>
      <c r="F53" s="323">
        <f t="shared" si="1"/>
        <v>600</v>
      </c>
      <c r="G53" s="323"/>
      <c r="H53" s="323"/>
      <c r="I53" s="323">
        <v>100</v>
      </c>
      <c r="J53" s="323">
        <v>30</v>
      </c>
      <c r="K53" s="323"/>
      <c r="L53" s="323"/>
      <c r="M53" s="323">
        <v>240</v>
      </c>
      <c r="N53" s="323"/>
      <c r="O53" s="323"/>
      <c r="P53" s="323"/>
      <c r="Q53" s="323"/>
      <c r="R53" s="323"/>
      <c r="S53" s="323"/>
      <c r="T53" s="323"/>
      <c r="U53" s="323">
        <v>200</v>
      </c>
      <c r="V53" s="323"/>
      <c r="W53" s="323"/>
      <c r="X53" s="323"/>
      <c r="Y53" s="323">
        <v>30</v>
      </c>
      <c r="Z53" s="323"/>
      <c r="AA53" s="323"/>
      <c r="AB53" s="323"/>
      <c r="AC53" s="323">
        <f t="shared" si="28"/>
        <v>0</v>
      </c>
      <c r="AD53" s="323">
        <f t="shared" si="29"/>
        <v>0</v>
      </c>
      <c r="AE53" s="323" t="str">
        <f t="shared" si="30"/>
        <v>DA</v>
      </c>
      <c r="AF53" s="323" t="str">
        <f t="shared" si="31"/>
        <v>DA</v>
      </c>
      <c r="AG53" s="323">
        <f t="shared" si="32"/>
        <v>0</v>
      </c>
      <c r="AH53" s="323">
        <f t="shared" si="33"/>
        <v>0</v>
      </c>
      <c r="AI53" s="323" t="str">
        <f t="shared" si="34"/>
        <v>DA</v>
      </c>
      <c r="AJ53" s="323">
        <f t="shared" si="35"/>
        <v>0</v>
      </c>
      <c r="AK53" s="323">
        <f t="shared" si="36"/>
        <v>0</v>
      </c>
      <c r="AL53" s="323">
        <f t="shared" si="37"/>
        <v>0</v>
      </c>
      <c r="AM53" s="323">
        <f t="shared" si="38"/>
        <v>0</v>
      </c>
      <c r="AN53" s="323">
        <f t="shared" si="39"/>
        <v>0</v>
      </c>
      <c r="AO53" s="323">
        <f t="shared" si="40"/>
        <v>0</v>
      </c>
      <c r="AP53" s="323">
        <f t="shared" si="24"/>
        <v>0</v>
      </c>
      <c r="AQ53" s="323" t="str">
        <f t="shared" si="25"/>
        <v>DA</v>
      </c>
      <c r="AR53" s="323">
        <f t="shared" si="26"/>
        <v>0</v>
      </c>
      <c r="AS53" s="323">
        <f t="shared" si="27"/>
        <v>0</v>
      </c>
      <c r="AT53" s="323">
        <f t="shared" si="27"/>
        <v>0</v>
      </c>
      <c r="AU53" s="323" t="str">
        <f t="shared" si="27"/>
        <v>DA</v>
      </c>
      <c r="AV53" s="323">
        <f t="shared" si="27"/>
        <v>0</v>
      </c>
      <c r="AW53" s="323">
        <f t="shared" si="27"/>
        <v>0</v>
      </c>
      <c r="AX53" s="323">
        <f t="shared" si="27"/>
        <v>0</v>
      </c>
    </row>
    <row r="54" spans="1:50" ht="12.75">
      <c r="A54" s="323">
        <v>50</v>
      </c>
      <c r="B54" s="323" t="s">
        <v>2142</v>
      </c>
      <c r="C54" s="323">
        <v>1</v>
      </c>
      <c r="D54" s="324" t="s">
        <v>665</v>
      </c>
      <c r="E54" s="325">
        <v>80</v>
      </c>
      <c r="F54" s="323">
        <f t="shared" si="1"/>
        <v>15</v>
      </c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323"/>
      <c r="X54" s="323"/>
      <c r="Y54" s="323">
        <v>10</v>
      </c>
      <c r="Z54" s="323"/>
      <c r="AA54" s="323"/>
      <c r="AB54" s="323">
        <v>5</v>
      </c>
      <c r="AC54" s="323">
        <f t="shared" si="28"/>
        <v>0</v>
      </c>
      <c r="AD54" s="323">
        <f t="shared" si="29"/>
        <v>0</v>
      </c>
      <c r="AE54" s="323">
        <f t="shared" si="30"/>
        <v>0</v>
      </c>
      <c r="AF54" s="323">
        <f t="shared" si="31"/>
        <v>0</v>
      </c>
      <c r="AG54" s="323">
        <f t="shared" si="32"/>
        <v>0</v>
      </c>
      <c r="AH54" s="323">
        <f t="shared" si="33"/>
        <v>0</v>
      </c>
      <c r="AI54" s="323">
        <f t="shared" si="34"/>
        <v>0</v>
      </c>
      <c r="AJ54" s="323">
        <f t="shared" si="35"/>
        <v>0</v>
      </c>
      <c r="AK54" s="323">
        <f t="shared" si="36"/>
        <v>0</v>
      </c>
      <c r="AL54" s="323">
        <f t="shared" si="37"/>
        <v>0</v>
      </c>
      <c r="AM54" s="323">
        <f t="shared" si="38"/>
        <v>0</v>
      </c>
      <c r="AN54" s="323">
        <f t="shared" si="39"/>
        <v>0</v>
      </c>
      <c r="AO54" s="323">
        <f t="shared" si="40"/>
        <v>0</v>
      </c>
      <c r="AP54" s="323">
        <f t="shared" si="24"/>
        <v>0</v>
      </c>
      <c r="AQ54" s="323">
        <f t="shared" si="25"/>
        <v>0</v>
      </c>
      <c r="AR54" s="323">
        <f t="shared" si="26"/>
        <v>0</v>
      </c>
      <c r="AS54" s="323">
        <f t="shared" si="27"/>
        <v>0</v>
      </c>
      <c r="AT54" s="323">
        <f t="shared" si="27"/>
        <v>0</v>
      </c>
      <c r="AU54" s="323" t="str">
        <f t="shared" si="27"/>
        <v>DA</v>
      </c>
      <c r="AV54" s="323">
        <f t="shared" si="27"/>
        <v>0</v>
      </c>
      <c r="AW54" s="323">
        <f t="shared" si="27"/>
        <v>0</v>
      </c>
      <c r="AX54" s="323" t="str">
        <f t="shared" si="27"/>
        <v>DA</v>
      </c>
    </row>
    <row r="55" spans="1:50" ht="38.25">
      <c r="A55" s="323">
        <v>51</v>
      </c>
      <c r="B55" s="323" t="s">
        <v>1592</v>
      </c>
      <c r="C55" s="323">
        <v>1</v>
      </c>
      <c r="D55" s="324" t="s">
        <v>665</v>
      </c>
      <c r="E55" s="325">
        <v>56</v>
      </c>
      <c r="F55" s="323">
        <f t="shared" si="1"/>
        <v>5</v>
      </c>
      <c r="G55" s="323"/>
      <c r="H55" s="323">
        <v>5</v>
      </c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>
        <f t="shared" si="28"/>
        <v>0</v>
      </c>
      <c r="AD55" s="323" t="str">
        <f t="shared" si="29"/>
        <v>DA</v>
      </c>
      <c r="AE55" s="323">
        <f t="shared" si="30"/>
        <v>0</v>
      </c>
      <c r="AF55" s="323">
        <f t="shared" si="31"/>
        <v>0</v>
      </c>
      <c r="AG55" s="323">
        <f t="shared" si="32"/>
        <v>0</v>
      </c>
      <c r="AH55" s="323">
        <f t="shared" si="33"/>
        <v>0</v>
      </c>
      <c r="AI55" s="323">
        <f t="shared" si="34"/>
        <v>0</v>
      </c>
      <c r="AJ55" s="323">
        <f t="shared" si="35"/>
        <v>0</v>
      </c>
      <c r="AK55" s="323">
        <f t="shared" si="36"/>
        <v>0</v>
      </c>
      <c r="AL55" s="323">
        <f t="shared" si="37"/>
        <v>0</v>
      </c>
      <c r="AM55" s="323">
        <f t="shared" si="38"/>
        <v>0</v>
      </c>
      <c r="AN55" s="323">
        <f t="shared" si="39"/>
        <v>0</v>
      </c>
      <c r="AO55" s="323">
        <f t="shared" si="40"/>
        <v>0</v>
      </c>
      <c r="AP55" s="323">
        <f t="shared" si="24"/>
        <v>0</v>
      </c>
      <c r="AQ55" s="323">
        <f t="shared" si="25"/>
        <v>0</v>
      </c>
      <c r="AR55" s="323">
        <f t="shared" si="26"/>
        <v>0</v>
      </c>
      <c r="AS55" s="323">
        <f t="shared" si="27"/>
        <v>0</v>
      </c>
      <c r="AT55" s="323">
        <f t="shared" si="27"/>
        <v>0</v>
      </c>
      <c r="AU55" s="323">
        <f t="shared" si="27"/>
        <v>0</v>
      </c>
      <c r="AV55" s="323">
        <f t="shared" si="27"/>
        <v>0</v>
      </c>
      <c r="AW55" s="323">
        <f t="shared" si="27"/>
        <v>0</v>
      </c>
      <c r="AX55" s="323">
        <f t="shared" si="27"/>
        <v>0</v>
      </c>
    </row>
    <row r="56" spans="1:50" ht="38.25">
      <c r="A56" s="323">
        <v>52</v>
      </c>
      <c r="B56" s="125" t="s">
        <v>1593</v>
      </c>
      <c r="C56" s="125">
        <v>1</v>
      </c>
      <c r="D56" s="324" t="s">
        <v>665</v>
      </c>
      <c r="E56" s="325">
        <v>15</v>
      </c>
      <c r="F56" s="323">
        <f t="shared" si="1"/>
        <v>11</v>
      </c>
      <c r="G56" s="323"/>
      <c r="H56" s="323"/>
      <c r="I56" s="323"/>
      <c r="J56" s="323"/>
      <c r="K56" s="323"/>
      <c r="L56" s="323"/>
      <c r="M56" s="323"/>
      <c r="N56" s="323">
        <v>10</v>
      </c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>
        <v>1</v>
      </c>
      <c r="AC56" s="323">
        <f t="shared" si="28"/>
        <v>0</v>
      </c>
      <c r="AD56" s="323">
        <f t="shared" si="29"/>
        <v>0</v>
      </c>
      <c r="AE56" s="323">
        <f t="shared" si="30"/>
        <v>0</v>
      </c>
      <c r="AF56" s="323">
        <f t="shared" si="31"/>
        <v>0</v>
      </c>
      <c r="AG56" s="323">
        <f t="shared" si="32"/>
        <v>0</v>
      </c>
      <c r="AH56" s="323">
        <f t="shared" si="33"/>
        <v>0</v>
      </c>
      <c r="AI56" s="323">
        <f t="shared" si="34"/>
        <v>0</v>
      </c>
      <c r="AJ56" s="323" t="str">
        <f t="shared" si="35"/>
        <v>DA</v>
      </c>
      <c r="AK56" s="323">
        <f t="shared" si="36"/>
        <v>0</v>
      </c>
      <c r="AL56" s="323">
        <f t="shared" si="37"/>
        <v>0</v>
      </c>
      <c r="AM56" s="323">
        <f t="shared" si="38"/>
        <v>0</v>
      </c>
      <c r="AN56" s="323">
        <f t="shared" si="39"/>
        <v>0</v>
      </c>
      <c r="AO56" s="323">
        <f t="shared" si="40"/>
        <v>0</v>
      </c>
      <c r="AP56" s="323">
        <f t="shared" si="24"/>
        <v>0</v>
      </c>
      <c r="AQ56" s="323">
        <f t="shared" si="25"/>
        <v>0</v>
      </c>
      <c r="AR56" s="323">
        <f t="shared" si="26"/>
        <v>0</v>
      </c>
      <c r="AS56" s="323">
        <f t="shared" si="27"/>
        <v>0</v>
      </c>
      <c r="AT56" s="323">
        <f t="shared" si="27"/>
        <v>0</v>
      </c>
      <c r="AU56" s="323">
        <f t="shared" si="27"/>
        <v>0</v>
      </c>
      <c r="AV56" s="323">
        <f t="shared" si="27"/>
        <v>0</v>
      </c>
      <c r="AW56" s="323">
        <f t="shared" si="27"/>
        <v>0</v>
      </c>
      <c r="AX56" s="323" t="str">
        <f t="shared" si="27"/>
        <v>DA</v>
      </c>
    </row>
    <row r="57" spans="1:50" ht="38.25">
      <c r="A57" s="323">
        <v>53</v>
      </c>
      <c r="B57" s="125" t="s">
        <v>1594</v>
      </c>
      <c r="C57" s="125">
        <v>1</v>
      </c>
      <c r="D57" s="324" t="s">
        <v>581</v>
      </c>
      <c r="E57" s="325">
        <v>62</v>
      </c>
      <c r="F57" s="323">
        <f t="shared" si="1"/>
        <v>60</v>
      </c>
      <c r="G57" s="323"/>
      <c r="H57" s="323"/>
      <c r="I57" s="323"/>
      <c r="J57" s="323"/>
      <c r="K57" s="323"/>
      <c r="L57" s="323"/>
      <c r="M57" s="323">
        <v>50</v>
      </c>
      <c r="N57" s="323">
        <v>10</v>
      </c>
      <c r="O57" s="323"/>
      <c r="P57" s="323"/>
      <c r="Q57" s="323"/>
      <c r="R57" s="323"/>
      <c r="S57" s="323"/>
      <c r="T57" s="323"/>
      <c r="U57" s="323"/>
      <c r="V57" s="323"/>
      <c r="W57" s="323"/>
      <c r="X57" s="323"/>
      <c r="Y57" s="323"/>
      <c r="Z57" s="323"/>
      <c r="AA57" s="323"/>
      <c r="AB57" s="323"/>
      <c r="AC57" s="323">
        <f t="shared" si="28"/>
        <v>0</v>
      </c>
      <c r="AD57" s="323">
        <f t="shared" si="29"/>
        <v>0</v>
      </c>
      <c r="AE57" s="323">
        <f t="shared" si="30"/>
        <v>0</v>
      </c>
      <c r="AF57" s="323">
        <f t="shared" si="31"/>
        <v>0</v>
      </c>
      <c r="AG57" s="323">
        <f t="shared" si="32"/>
        <v>0</v>
      </c>
      <c r="AH57" s="323">
        <f t="shared" si="33"/>
        <v>0</v>
      </c>
      <c r="AI57" s="323" t="str">
        <f t="shared" si="34"/>
        <v>DA</v>
      </c>
      <c r="AJ57" s="323" t="str">
        <f t="shared" si="35"/>
        <v>DA</v>
      </c>
      <c r="AK57" s="323">
        <f t="shared" si="36"/>
        <v>0</v>
      </c>
      <c r="AL57" s="323">
        <f t="shared" si="37"/>
        <v>0</v>
      </c>
      <c r="AM57" s="323">
        <f t="shared" si="38"/>
        <v>0</v>
      </c>
      <c r="AN57" s="323">
        <f t="shared" si="39"/>
        <v>0</v>
      </c>
      <c r="AO57" s="323">
        <f t="shared" si="40"/>
        <v>0</v>
      </c>
      <c r="AP57" s="323">
        <f t="shared" si="24"/>
        <v>0</v>
      </c>
      <c r="AQ57" s="323">
        <f t="shared" si="25"/>
        <v>0</v>
      </c>
      <c r="AR57" s="323">
        <f t="shared" si="26"/>
        <v>0</v>
      </c>
      <c r="AS57" s="323">
        <f t="shared" si="27"/>
        <v>0</v>
      </c>
      <c r="AT57" s="323">
        <f t="shared" si="27"/>
        <v>0</v>
      </c>
      <c r="AU57" s="323">
        <f t="shared" si="27"/>
        <v>0</v>
      </c>
      <c r="AV57" s="323">
        <f t="shared" si="27"/>
        <v>0</v>
      </c>
      <c r="AW57" s="323">
        <f t="shared" si="27"/>
        <v>0</v>
      </c>
      <c r="AX57" s="323">
        <f t="shared" si="27"/>
        <v>0</v>
      </c>
    </row>
    <row r="58" spans="1:50" ht="25.5">
      <c r="A58" s="323">
        <v>54</v>
      </c>
      <c r="B58" s="125" t="s">
        <v>1716</v>
      </c>
      <c r="C58" s="125">
        <v>1</v>
      </c>
      <c r="D58" s="324" t="s">
        <v>665</v>
      </c>
      <c r="E58" s="325">
        <v>1994</v>
      </c>
      <c r="F58" s="323">
        <f t="shared" si="1"/>
        <v>1210</v>
      </c>
      <c r="G58" s="323"/>
      <c r="H58" s="323">
        <v>50</v>
      </c>
      <c r="I58" s="323"/>
      <c r="J58" s="323">
        <v>200</v>
      </c>
      <c r="K58" s="323"/>
      <c r="L58" s="323">
        <v>30</v>
      </c>
      <c r="M58" s="323">
        <v>250</v>
      </c>
      <c r="N58" s="323">
        <v>200</v>
      </c>
      <c r="O58" s="323"/>
      <c r="P58" s="323"/>
      <c r="Q58" s="323"/>
      <c r="R58" s="323"/>
      <c r="S58" s="323"/>
      <c r="T58" s="323">
        <v>100</v>
      </c>
      <c r="U58" s="323"/>
      <c r="V58" s="323"/>
      <c r="W58" s="323"/>
      <c r="X58" s="323"/>
      <c r="Y58" s="323">
        <v>100</v>
      </c>
      <c r="Z58" s="323">
        <v>270</v>
      </c>
      <c r="AA58" s="323"/>
      <c r="AB58" s="323">
        <v>10</v>
      </c>
      <c r="AC58" s="323">
        <f t="shared" si="28"/>
        <v>0</v>
      </c>
      <c r="AD58" s="323" t="str">
        <f t="shared" si="29"/>
        <v>DA</v>
      </c>
      <c r="AE58" s="323">
        <f t="shared" si="30"/>
        <v>0</v>
      </c>
      <c r="AF58" s="323" t="str">
        <f t="shared" si="31"/>
        <v>DA</v>
      </c>
      <c r="AG58" s="323">
        <f t="shared" si="32"/>
        <v>0</v>
      </c>
      <c r="AH58" s="323" t="str">
        <f t="shared" si="33"/>
        <v>DA</v>
      </c>
      <c r="AI58" s="323" t="str">
        <f t="shared" si="34"/>
        <v>DA</v>
      </c>
      <c r="AJ58" s="323" t="str">
        <f t="shared" si="35"/>
        <v>DA</v>
      </c>
      <c r="AK58" s="323">
        <f t="shared" si="36"/>
        <v>0</v>
      </c>
      <c r="AL58" s="323">
        <f t="shared" si="37"/>
        <v>0</v>
      </c>
      <c r="AM58" s="323">
        <f t="shared" si="38"/>
        <v>0</v>
      </c>
      <c r="AN58" s="323">
        <f t="shared" si="39"/>
        <v>0</v>
      </c>
      <c r="AO58" s="323">
        <f t="shared" si="40"/>
        <v>0</v>
      </c>
      <c r="AP58" s="323" t="str">
        <f t="shared" si="24"/>
        <v>DA</v>
      </c>
      <c r="AQ58" s="323">
        <f t="shared" si="25"/>
        <v>0</v>
      </c>
      <c r="AR58" s="323">
        <f t="shared" si="26"/>
        <v>0</v>
      </c>
      <c r="AS58" s="323">
        <f t="shared" si="27"/>
        <v>0</v>
      </c>
      <c r="AT58" s="323">
        <f t="shared" si="27"/>
        <v>0</v>
      </c>
      <c r="AU58" s="323" t="str">
        <f t="shared" si="27"/>
        <v>DA</v>
      </c>
      <c r="AV58" s="323" t="str">
        <f t="shared" si="27"/>
        <v>DA</v>
      </c>
      <c r="AW58" s="323">
        <f t="shared" si="27"/>
        <v>0</v>
      </c>
      <c r="AX58" s="323" t="str">
        <f t="shared" si="27"/>
        <v>DA</v>
      </c>
    </row>
    <row r="59" spans="1:50" ht="25.5">
      <c r="A59" s="323">
        <v>55</v>
      </c>
      <c r="B59" s="323" t="s">
        <v>1717</v>
      </c>
      <c r="C59" s="323">
        <v>1</v>
      </c>
      <c r="D59" s="324" t="s">
        <v>665</v>
      </c>
      <c r="E59" s="325">
        <v>2105</v>
      </c>
      <c r="F59" s="323">
        <f t="shared" si="1"/>
        <v>1830</v>
      </c>
      <c r="G59" s="323"/>
      <c r="H59" s="323">
        <v>80</v>
      </c>
      <c r="I59" s="323">
        <v>20</v>
      </c>
      <c r="J59" s="323"/>
      <c r="K59" s="323"/>
      <c r="L59" s="323"/>
      <c r="M59" s="323">
        <v>1140</v>
      </c>
      <c r="N59" s="323">
        <v>500</v>
      </c>
      <c r="O59" s="323"/>
      <c r="P59" s="323"/>
      <c r="Q59" s="323"/>
      <c r="R59" s="323"/>
      <c r="S59" s="323"/>
      <c r="T59" s="323"/>
      <c r="U59" s="323"/>
      <c r="V59" s="323"/>
      <c r="W59" s="323"/>
      <c r="X59" s="323"/>
      <c r="Y59" s="323">
        <v>50</v>
      </c>
      <c r="Z59" s="323">
        <v>30</v>
      </c>
      <c r="AA59" s="323"/>
      <c r="AB59" s="323">
        <v>10</v>
      </c>
      <c r="AC59" s="323">
        <f t="shared" si="28"/>
        <v>0</v>
      </c>
      <c r="AD59" s="323" t="str">
        <f t="shared" si="29"/>
        <v>DA</v>
      </c>
      <c r="AE59" s="323" t="str">
        <f t="shared" si="30"/>
        <v>DA</v>
      </c>
      <c r="AF59" s="323">
        <f t="shared" si="31"/>
        <v>0</v>
      </c>
      <c r="AG59" s="323">
        <f t="shared" si="32"/>
        <v>0</v>
      </c>
      <c r="AH59" s="323">
        <f t="shared" si="33"/>
        <v>0</v>
      </c>
      <c r="AI59" s="323" t="str">
        <f t="shared" si="34"/>
        <v>DA</v>
      </c>
      <c r="AJ59" s="323" t="str">
        <f t="shared" si="35"/>
        <v>DA</v>
      </c>
      <c r="AK59" s="323">
        <f t="shared" si="36"/>
        <v>0</v>
      </c>
      <c r="AL59" s="323">
        <f t="shared" si="37"/>
        <v>0</v>
      </c>
      <c r="AM59" s="323">
        <f t="shared" si="38"/>
        <v>0</v>
      </c>
      <c r="AN59" s="323">
        <f t="shared" si="39"/>
        <v>0</v>
      </c>
      <c r="AO59" s="323">
        <f t="shared" si="40"/>
        <v>0</v>
      </c>
      <c r="AP59" s="323">
        <f t="shared" si="24"/>
        <v>0</v>
      </c>
      <c r="AQ59" s="323">
        <f t="shared" si="25"/>
        <v>0</v>
      </c>
      <c r="AR59" s="323">
        <f t="shared" si="26"/>
        <v>0</v>
      </c>
      <c r="AS59" s="323">
        <f t="shared" si="27"/>
        <v>0</v>
      </c>
      <c r="AT59" s="323">
        <f t="shared" si="27"/>
        <v>0</v>
      </c>
      <c r="AU59" s="323" t="str">
        <f t="shared" si="27"/>
        <v>DA</v>
      </c>
      <c r="AV59" s="323" t="str">
        <f t="shared" si="27"/>
        <v>DA</v>
      </c>
      <c r="AW59" s="323">
        <f t="shared" si="27"/>
        <v>0</v>
      </c>
      <c r="AX59" s="323" t="str">
        <f t="shared" si="27"/>
        <v>DA</v>
      </c>
    </row>
    <row r="60" spans="1:50" ht="25.5">
      <c r="A60" s="323">
        <v>56</v>
      </c>
      <c r="B60" s="323" t="s">
        <v>1718</v>
      </c>
      <c r="C60" s="323">
        <v>1</v>
      </c>
      <c r="D60" s="324" t="s">
        <v>665</v>
      </c>
      <c r="E60" s="325">
        <v>2420</v>
      </c>
      <c r="F60" s="323">
        <f t="shared" si="1"/>
        <v>1601</v>
      </c>
      <c r="G60" s="323"/>
      <c r="H60" s="323">
        <v>50</v>
      </c>
      <c r="I60" s="323"/>
      <c r="J60" s="323">
        <v>550</v>
      </c>
      <c r="K60" s="323"/>
      <c r="L60" s="323">
        <v>350</v>
      </c>
      <c r="M60" s="323">
        <v>100</v>
      </c>
      <c r="N60" s="323">
        <v>500</v>
      </c>
      <c r="O60" s="323"/>
      <c r="P60" s="323"/>
      <c r="Q60" s="323"/>
      <c r="R60" s="323"/>
      <c r="S60" s="323"/>
      <c r="T60" s="323"/>
      <c r="U60" s="323"/>
      <c r="V60" s="323">
        <v>1</v>
      </c>
      <c r="W60" s="323"/>
      <c r="X60" s="323"/>
      <c r="Y60" s="323"/>
      <c r="Z60" s="323">
        <v>40</v>
      </c>
      <c r="AA60" s="323"/>
      <c r="AB60" s="323">
        <v>10</v>
      </c>
      <c r="AC60" s="323">
        <f t="shared" si="28"/>
        <v>0</v>
      </c>
      <c r="AD60" s="323" t="str">
        <f t="shared" si="29"/>
        <v>DA</v>
      </c>
      <c r="AE60" s="323">
        <f t="shared" si="30"/>
        <v>0</v>
      </c>
      <c r="AF60" s="323" t="str">
        <f t="shared" si="31"/>
        <v>DA</v>
      </c>
      <c r="AG60" s="323">
        <f t="shared" si="32"/>
        <v>0</v>
      </c>
      <c r="AH60" s="323" t="str">
        <f t="shared" si="33"/>
        <v>DA</v>
      </c>
      <c r="AI60" s="323" t="str">
        <f t="shared" si="34"/>
        <v>DA</v>
      </c>
      <c r="AJ60" s="323" t="str">
        <f t="shared" si="35"/>
        <v>DA</v>
      </c>
      <c r="AK60" s="323">
        <f t="shared" si="36"/>
        <v>0</v>
      </c>
      <c r="AL60" s="323">
        <f t="shared" si="37"/>
        <v>0</v>
      </c>
      <c r="AM60" s="323">
        <f t="shared" si="38"/>
        <v>0</v>
      </c>
      <c r="AN60" s="323">
        <f t="shared" si="39"/>
        <v>0</v>
      </c>
      <c r="AO60" s="323">
        <f t="shared" si="40"/>
        <v>0</v>
      </c>
      <c r="AP60" s="323">
        <f t="shared" si="24"/>
        <v>0</v>
      </c>
      <c r="AQ60" s="323">
        <f t="shared" si="25"/>
        <v>0</v>
      </c>
      <c r="AR60" s="323" t="str">
        <f t="shared" si="26"/>
        <v>DA</v>
      </c>
      <c r="AS60" s="323">
        <f t="shared" si="27"/>
        <v>0</v>
      </c>
      <c r="AT60" s="323">
        <f t="shared" si="27"/>
        <v>0</v>
      </c>
      <c r="AU60" s="323">
        <f t="shared" si="27"/>
        <v>0</v>
      </c>
      <c r="AV60" s="323" t="str">
        <f t="shared" si="27"/>
        <v>DA</v>
      </c>
      <c r="AW60" s="323">
        <f t="shared" si="27"/>
        <v>0</v>
      </c>
      <c r="AX60" s="323" t="str">
        <f t="shared" si="27"/>
        <v>DA</v>
      </c>
    </row>
    <row r="61" spans="1:50" ht="25.5">
      <c r="A61" s="323">
        <v>57</v>
      </c>
      <c r="B61" s="323" t="s">
        <v>1719</v>
      </c>
      <c r="C61" s="323">
        <v>1</v>
      </c>
      <c r="D61" s="324" t="s">
        <v>665</v>
      </c>
      <c r="E61" s="325">
        <v>4715</v>
      </c>
      <c r="F61" s="323">
        <f t="shared" si="1"/>
        <v>3321</v>
      </c>
      <c r="G61" s="323"/>
      <c r="H61" s="323">
        <v>80</v>
      </c>
      <c r="I61" s="323"/>
      <c r="J61" s="323">
        <v>1000</v>
      </c>
      <c r="K61" s="323"/>
      <c r="L61" s="323">
        <v>650</v>
      </c>
      <c r="M61" s="323">
        <v>900</v>
      </c>
      <c r="N61" s="323">
        <v>500</v>
      </c>
      <c r="O61" s="323"/>
      <c r="P61" s="323"/>
      <c r="Q61" s="323"/>
      <c r="R61" s="323"/>
      <c r="S61" s="323"/>
      <c r="T61" s="323"/>
      <c r="U61" s="323"/>
      <c r="V61" s="323">
        <v>1</v>
      </c>
      <c r="W61" s="323"/>
      <c r="X61" s="323"/>
      <c r="Y61" s="323"/>
      <c r="Z61" s="323">
        <v>180</v>
      </c>
      <c r="AA61" s="323"/>
      <c r="AB61" s="323">
        <v>10</v>
      </c>
      <c r="AC61" s="323">
        <f t="shared" si="28"/>
        <v>0</v>
      </c>
      <c r="AD61" s="323" t="str">
        <f t="shared" si="29"/>
        <v>DA</v>
      </c>
      <c r="AE61" s="323">
        <f t="shared" si="30"/>
        <v>0</v>
      </c>
      <c r="AF61" s="323" t="str">
        <f t="shared" si="31"/>
        <v>DA</v>
      </c>
      <c r="AG61" s="323">
        <f t="shared" si="32"/>
        <v>0</v>
      </c>
      <c r="AH61" s="323" t="str">
        <f t="shared" si="33"/>
        <v>DA</v>
      </c>
      <c r="AI61" s="323" t="str">
        <f t="shared" si="34"/>
        <v>DA</v>
      </c>
      <c r="AJ61" s="323" t="str">
        <f t="shared" si="35"/>
        <v>DA</v>
      </c>
      <c r="AK61" s="323">
        <f t="shared" si="36"/>
        <v>0</v>
      </c>
      <c r="AL61" s="323">
        <f t="shared" si="37"/>
        <v>0</v>
      </c>
      <c r="AM61" s="323">
        <f t="shared" si="38"/>
        <v>0</v>
      </c>
      <c r="AN61" s="323">
        <f t="shared" si="39"/>
        <v>0</v>
      </c>
      <c r="AO61" s="323">
        <f t="shared" si="40"/>
        <v>0</v>
      </c>
      <c r="AP61" s="323">
        <f t="shared" si="24"/>
        <v>0</v>
      </c>
      <c r="AQ61" s="323">
        <f t="shared" si="25"/>
        <v>0</v>
      </c>
      <c r="AR61" s="323" t="str">
        <f t="shared" si="26"/>
        <v>DA</v>
      </c>
      <c r="AS61" s="323">
        <f t="shared" si="27"/>
        <v>0</v>
      </c>
      <c r="AT61" s="323">
        <f t="shared" si="27"/>
        <v>0</v>
      </c>
      <c r="AU61" s="323">
        <f t="shared" si="27"/>
        <v>0</v>
      </c>
      <c r="AV61" s="323" t="str">
        <f t="shared" si="27"/>
        <v>DA</v>
      </c>
      <c r="AW61" s="323">
        <f t="shared" si="27"/>
        <v>0</v>
      </c>
      <c r="AX61" s="323" t="str">
        <f t="shared" si="27"/>
        <v>DA</v>
      </c>
    </row>
    <row r="62" spans="1:50" ht="26.25">
      <c r="A62" s="323">
        <v>58</v>
      </c>
      <c r="B62" s="103" t="s">
        <v>2808</v>
      </c>
      <c r="C62" s="327">
        <v>55</v>
      </c>
      <c r="D62" s="328" t="s">
        <v>668</v>
      </c>
      <c r="E62" s="325">
        <v>1</v>
      </c>
      <c r="F62" s="323">
        <f t="shared" si="1"/>
        <v>19</v>
      </c>
      <c r="G62" s="323"/>
      <c r="H62" s="323"/>
      <c r="I62" s="323"/>
      <c r="J62" s="323"/>
      <c r="K62" s="323">
        <v>1</v>
      </c>
      <c r="L62" s="323">
        <v>7</v>
      </c>
      <c r="M62" s="323"/>
      <c r="N62" s="323"/>
      <c r="O62" s="323"/>
      <c r="P62" s="323"/>
      <c r="Q62" s="323"/>
      <c r="R62" s="323"/>
      <c r="S62" s="323"/>
      <c r="T62" s="323"/>
      <c r="U62" s="323"/>
      <c r="V62" s="323"/>
      <c r="W62" s="323"/>
      <c r="X62" s="323"/>
      <c r="Y62" s="323"/>
      <c r="Z62" s="323">
        <v>1</v>
      </c>
      <c r="AA62" s="323"/>
      <c r="AB62" s="323">
        <v>10</v>
      </c>
      <c r="AC62" s="323">
        <f t="shared" si="28"/>
        <v>0</v>
      </c>
      <c r="AD62" s="323">
        <f t="shared" si="29"/>
        <v>0</v>
      </c>
      <c r="AE62" s="323">
        <f t="shared" si="30"/>
        <v>0</v>
      </c>
      <c r="AF62" s="323">
        <f t="shared" si="31"/>
        <v>0</v>
      </c>
      <c r="AG62" s="323" t="str">
        <f t="shared" si="32"/>
        <v>DA</v>
      </c>
      <c r="AH62" s="323" t="str">
        <f t="shared" si="33"/>
        <v>DA</v>
      </c>
      <c r="AI62" s="323">
        <f t="shared" si="34"/>
        <v>0</v>
      </c>
      <c r="AJ62" s="323">
        <f t="shared" si="35"/>
        <v>0</v>
      </c>
      <c r="AK62" s="323">
        <f t="shared" si="36"/>
        <v>0</v>
      </c>
      <c r="AL62" s="323">
        <f t="shared" si="37"/>
        <v>0</v>
      </c>
      <c r="AM62" s="323">
        <f t="shared" si="38"/>
        <v>0</v>
      </c>
      <c r="AN62" s="323">
        <f t="shared" si="39"/>
        <v>0</v>
      </c>
      <c r="AO62" s="323">
        <f t="shared" si="40"/>
        <v>0</v>
      </c>
      <c r="AP62" s="323">
        <f t="shared" si="24"/>
        <v>0</v>
      </c>
      <c r="AQ62" s="323">
        <f t="shared" si="25"/>
        <v>0</v>
      </c>
      <c r="AR62" s="323">
        <f t="shared" si="26"/>
        <v>0</v>
      </c>
      <c r="AS62" s="323">
        <f t="shared" si="27"/>
        <v>0</v>
      </c>
      <c r="AT62" s="323">
        <f t="shared" si="27"/>
        <v>0</v>
      </c>
      <c r="AU62" s="323">
        <f t="shared" si="27"/>
        <v>0</v>
      </c>
      <c r="AV62" s="323" t="str">
        <f t="shared" si="27"/>
        <v>DA</v>
      </c>
      <c r="AW62" s="323">
        <f t="shared" si="27"/>
        <v>0</v>
      </c>
      <c r="AX62" s="323" t="str">
        <f t="shared" si="27"/>
        <v>DA</v>
      </c>
    </row>
    <row r="63" spans="1:50" ht="38.25">
      <c r="A63" s="323">
        <v>59</v>
      </c>
      <c r="B63" s="323" t="s">
        <v>1477</v>
      </c>
      <c r="C63" s="323">
        <v>1</v>
      </c>
      <c r="D63" s="324" t="s">
        <v>665</v>
      </c>
      <c r="E63" s="325">
        <v>200</v>
      </c>
      <c r="F63" s="323">
        <f t="shared" si="1"/>
        <v>700</v>
      </c>
      <c r="G63" s="323"/>
      <c r="H63" s="323"/>
      <c r="I63" s="323">
        <v>400</v>
      </c>
      <c r="J63" s="323"/>
      <c r="K63" s="323"/>
      <c r="L63" s="323">
        <v>100</v>
      </c>
      <c r="M63" s="323"/>
      <c r="N63" s="323">
        <v>200</v>
      </c>
      <c r="O63" s="323"/>
      <c r="P63" s="323"/>
      <c r="Q63" s="323"/>
      <c r="R63" s="323"/>
      <c r="S63" s="323"/>
      <c r="T63" s="323"/>
      <c r="U63" s="323"/>
      <c r="V63" s="323"/>
      <c r="W63" s="323"/>
      <c r="X63" s="323"/>
      <c r="Y63" s="323"/>
      <c r="Z63" s="323"/>
      <c r="AA63" s="323"/>
      <c r="AB63" s="323"/>
      <c r="AC63" s="323">
        <f t="shared" si="28"/>
        <v>0</v>
      </c>
      <c r="AD63" s="323">
        <f t="shared" si="29"/>
        <v>0</v>
      </c>
      <c r="AE63" s="323" t="str">
        <f t="shared" si="30"/>
        <v>DA</v>
      </c>
      <c r="AF63" s="323">
        <f t="shared" si="31"/>
        <v>0</v>
      </c>
      <c r="AG63" s="323">
        <f t="shared" si="32"/>
        <v>0</v>
      </c>
      <c r="AH63" s="323" t="str">
        <f t="shared" si="33"/>
        <v>DA</v>
      </c>
      <c r="AI63" s="323">
        <f t="shared" si="34"/>
        <v>0</v>
      </c>
      <c r="AJ63" s="323" t="str">
        <f t="shared" si="35"/>
        <v>DA</v>
      </c>
      <c r="AK63" s="323">
        <f t="shared" si="36"/>
        <v>0</v>
      </c>
      <c r="AL63" s="323">
        <f t="shared" si="37"/>
        <v>0</v>
      </c>
      <c r="AM63" s="323">
        <f t="shared" si="38"/>
        <v>0</v>
      </c>
      <c r="AN63" s="323">
        <f t="shared" si="39"/>
        <v>0</v>
      </c>
      <c r="AO63" s="323">
        <f t="shared" si="40"/>
        <v>0</v>
      </c>
      <c r="AP63" s="323">
        <f t="shared" si="24"/>
        <v>0</v>
      </c>
      <c r="AQ63" s="323">
        <f t="shared" si="25"/>
        <v>0</v>
      </c>
      <c r="AR63" s="323">
        <f t="shared" si="26"/>
        <v>0</v>
      </c>
      <c r="AS63" s="323">
        <f t="shared" si="27"/>
        <v>0</v>
      </c>
      <c r="AT63" s="323">
        <f t="shared" si="27"/>
        <v>0</v>
      </c>
      <c r="AU63" s="323">
        <f t="shared" si="27"/>
        <v>0</v>
      </c>
      <c r="AV63" s="323">
        <f t="shared" si="27"/>
        <v>0</v>
      </c>
      <c r="AW63" s="323">
        <f t="shared" si="27"/>
        <v>0</v>
      </c>
      <c r="AX63" s="323">
        <f t="shared" si="27"/>
        <v>0</v>
      </c>
    </row>
    <row r="64" spans="1:50" ht="38.25">
      <c r="A64" s="323">
        <v>60</v>
      </c>
      <c r="B64" s="323" t="s">
        <v>1599</v>
      </c>
      <c r="C64" s="323">
        <v>1</v>
      </c>
      <c r="D64" s="324" t="s">
        <v>665</v>
      </c>
      <c r="E64" s="325">
        <v>1002</v>
      </c>
      <c r="F64" s="323">
        <f t="shared" si="1"/>
        <v>1110</v>
      </c>
      <c r="G64" s="323"/>
      <c r="H64" s="323"/>
      <c r="I64" s="323">
        <v>500</v>
      </c>
      <c r="J64" s="323"/>
      <c r="K64" s="323"/>
      <c r="L64" s="323">
        <v>350</v>
      </c>
      <c r="M64" s="323"/>
      <c r="N64" s="323">
        <v>200</v>
      </c>
      <c r="O64" s="323"/>
      <c r="P64" s="323"/>
      <c r="Q64" s="323"/>
      <c r="R64" s="323"/>
      <c r="S64" s="323"/>
      <c r="T64" s="323"/>
      <c r="U64" s="323"/>
      <c r="V64" s="323"/>
      <c r="W64" s="323"/>
      <c r="X64" s="323"/>
      <c r="Y64" s="323"/>
      <c r="Z64" s="323">
        <v>60</v>
      </c>
      <c r="AA64" s="323"/>
      <c r="AB64" s="323"/>
      <c r="AC64" s="323">
        <f t="shared" si="28"/>
        <v>0</v>
      </c>
      <c r="AD64" s="323">
        <f t="shared" si="29"/>
        <v>0</v>
      </c>
      <c r="AE64" s="323" t="str">
        <f t="shared" si="30"/>
        <v>DA</v>
      </c>
      <c r="AF64" s="323">
        <f t="shared" si="31"/>
        <v>0</v>
      </c>
      <c r="AG64" s="323">
        <f t="shared" si="32"/>
        <v>0</v>
      </c>
      <c r="AH64" s="323" t="str">
        <f t="shared" si="33"/>
        <v>DA</v>
      </c>
      <c r="AI64" s="323">
        <f t="shared" si="34"/>
        <v>0</v>
      </c>
      <c r="AJ64" s="323" t="str">
        <f t="shared" si="35"/>
        <v>DA</v>
      </c>
      <c r="AK64" s="323">
        <f t="shared" si="36"/>
        <v>0</v>
      </c>
      <c r="AL64" s="323">
        <f t="shared" si="37"/>
        <v>0</v>
      </c>
      <c r="AM64" s="323">
        <f t="shared" si="38"/>
        <v>0</v>
      </c>
      <c r="AN64" s="323">
        <f t="shared" si="39"/>
        <v>0</v>
      </c>
      <c r="AO64" s="323">
        <f t="shared" si="40"/>
        <v>0</v>
      </c>
      <c r="AP64" s="323">
        <f t="shared" si="24"/>
        <v>0</v>
      </c>
      <c r="AQ64" s="323">
        <f t="shared" si="25"/>
        <v>0</v>
      </c>
      <c r="AR64" s="323">
        <f t="shared" si="26"/>
        <v>0</v>
      </c>
      <c r="AS64" s="323">
        <f t="shared" si="27"/>
        <v>0</v>
      </c>
      <c r="AT64" s="323">
        <f t="shared" si="27"/>
        <v>0</v>
      </c>
      <c r="AU64" s="323">
        <f t="shared" si="27"/>
        <v>0</v>
      </c>
      <c r="AV64" s="323" t="str">
        <f t="shared" si="27"/>
        <v>DA</v>
      </c>
      <c r="AW64" s="323">
        <f t="shared" si="27"/>
        <v>0</v>
      </c>
      <c r="AX64" s="323">
        <f t="shared" si="27"/>
        <v>0</v>
      </c>
    </row>
    <row r="65" spans="1:50" ht="38.25">
      <c r="A65" s="323">
        <v>61</v>
      </c>
      <c r="B65" s="323" t="s">
        <v>4115</v>
      </c>
      <c r="C65" s="323">
        <v>1</v>
      </c>
      <c r="D65" s="324" t="s">
        <v>665</v>
      </c>
      <c r="E65" s="325">
        <v>124</v>
      </c>
      <c r="F65" s="323">
        <f t="shared" si="1"/>
        <v>80</v>
      </c>
      <c r="G65" s="323"/>
      <c r="H65" s="323"/>
      <c r="I65" s="323"/>
      <c r="J65" s="323"/>
      <c r="K65" s="323"/>
      <c r="L65" s="323"/>
      <c r="M65" s="323"/>
      <c r="N65" s="323"/>
      <c r="O65" s="323"/>
      <c r="P65" s="323">
        <v>80</v>
      </c>
      <c r="Q65" s="323"/>
      <c r="R65" s="323"/>
      <c r="S65" s="323"/>
      <c r="T65" s="323"/>
      <c r="U65" s="323"/>
      <c r="V65" s="323"/>
      <c r="W65" s="323"/>
      <c r="X65" s="323"/>
      <c r="Y65" s="323"/>
      <c r="Z65" s="323"/>
      <c r="AA65" s="323"/>
      <c r="AB65" s="323"/>
      <c r="AC65" s="323">
        <f t="shared" si="28"/>
        <v>0</v>
      </c>
      <c r="AD65" s="323">
        <f t="shared" si="29"/>
        <v>0</v>
      </c>
      <c r="AE65" s="323">
        <f t="shared" si="30"/>
        <v>0</v>
      </c>
      <c r="AF65" s="323">
        <f t="shared" si="31"/>
        <v>0</v>
      </c>
      <c r="AG65" s="323">
        <f t="shared" si="32"/>
        <v>0</v>
      </c>
      <c r="AH65" s="323">
        <f t="shared" si="33"/>
        <v>0</v>
      </c>
      <c r="AI65" s="323">
        <f t="shared" si="34"/>
        <v>0</v>
      </c>
      <c r="AJ65" s="323">
        <f t="shared" si="35"/>
        <v>0</v>
      </c>
      <c r="AK65" s="323">
        <f t="shared" si="36"/>
        <v>0</v>
      </c>
      <c r="AL65" s="323" t="str">
        <f t="shared" si="37"/>
        <v>DA</v>
      </c>
      <c r="AM65" s="323">
        <f t="shared" si="38"/>
        <v>0</v>
      </c>
      <c r="AN65" s="323">
        <f t="shared" si="39"/>
        <v>0</v>
      </c>
      <c r="AO65" s="323">
        <f t="shared" si="40"/>
        <v>0</v>
      </c>
      <c r="AP65" s="323">
        <f t="shared" si="24"/>
        <v>0</v>
      </c>
      <c r="AQ65" s="323">
        <f t="shared" si="25"/>
        <v>0</v>
      </c>
      <c r="AR65" s="323">
        <f t="shared" si="26"/>
        <v>0</v>
      </c>
      <c r="AS65" s="323">
        <f t="shared" si="27"/>
        <v>0</v>
      </c>
      <c r="AT65" s="323">
        <f t="shared" si="27"/>
        <v>0</v>
      </c>
      <c r="AU65" s="323">
        <f t="shared" si="27"/>
        <v>0</v>
      </c>
      <c r="AV65" s="323">
        <f t="shared" si="27"/>
        <v>0</v>
      </c>
      <c r="AW65" s="323">
        <f t="shared" si="27"/>
        <v>0</v>
      </c>
      <c r="AX65" s="323">
        <f t="shared" si="27"/>
        <v>0</v>
      </c>
    </row>
    <row r="66" spans="1:50" ht="38.25">
      <c r="A66" s="323">
        <v>62</v>
      </c>
      <c r="B66" s="323" t="s">
        <v>672</v>
      </c>
      <c r="C66" s="323">
        <v>1</v>
      </c>
      <c r="D66" s="324" t="s">
        <v>665</v>
      </c>
      <c r="E66" s="325">
        <v>408</v>
      </c>
      <c r="F66" s="323">
        <f t="shared" si="1"/>
        <v>620</v>
      </c>
      <c r="G66" s="323"/>
      <c r="H66" s="323">
        <v>120</v>
      </c>
      <c r="I66" s="323">
        <v>30</v>
      </c>
      <c r="J66" s="323">
        <v>280</v>
      </c>
      <c r="K66" s="323"/>
      <c r="L66" s="323">
        <v>150</v>
      </c>
      <c r="M66" s="323"/>
      <c r="N66" s="323">
        <v>20</v>
      </c>
      <c r="O66" s="323"/>
      <c r="P66" s="323"/>
      <c r="Q66" s="323"/>
      <c r="R66" s="323"/>
      <c r="S66" s="323"/>
      <c r="T66" s="323"/>
      <c r="U66" s="323"/>
      <c r="V66" s="323"/>
      <c r="W66" s="323"/>
      <c r="X66" s="323"/>
      <c r="Y66" s="323">
        <v>20</v>
      </c>
      <c r="Z66" s="323"/>
      <c r="AA66" s="323"/>
      <c r="AB66" s="323"/>
      <c r="AC66" s="323">
        <f t="shared" si="28"/>
        <v>0</v>
      </c>
      <c r="AD66" s="323" t="str">
        <f t="shared" si="29"/>
        <v>DA</v>
      </c>
      <c r="AE66" s="323" t="str">
        <f t="shared" si="30"/>
        <v>DA</v>
      </c>
      <c r="AF66" s="323" t="str">
        <f t="shared" si="31"/>
        <v>DA</v>
      </c>
      <c r="AG66" s="323">
        <f t="shared" si="32"/>
        <v>0</v>
      </c>
      <c r="AH66" s="323" t="str">
        <f t="shared" si="33"/>
        <v>DA</v>
      </c>
      <c r="AI66" s="323">
        <f t="shared" si="34"/>
        <v>0</v>
      </c>
      <c r="AJ66" s="323" t="str">
        <f t="shared" si="35"/>
        <v>DA</v>
      </c>
      <c r="AK66" s="323">
        <f t="shared" si="36"/>
        <v>0</v>
      </c>
      <c r="AL66" s="323">
        <f t="shared" si="37"/>
        <v>0</v>
      </c>
      <c r="AM66" s="323">
        <f t="shared" si="38"/>
        <v>0</v>
      </c>
      <c r="AN66" s="323">
        <f t="shared" si="39"/>
        <v>0</v>
      </c>
      <c r="AO66" s="323">
        <f t="shared" si="40"/>
        <v>0</v>
      </c>
      <c r="AP66" s="323">
        <f t="shared" si="24"/>
        <v>0</v>
      </c>
      <c r="AQ66" s="323">
        <f t="shared" si="25"/>
        <v>0</v>
      </c>
      <c r="AR66" s="323">
        <f t="shared" si="26"/>
        <v>0</v>
      </c>
      <c r="AS66" s="323">
        <f t="shared" si="27"/>
        <v>0</v>
      </c>
      <c r="AT66" s="323">
        <f t="shared" si="27"/>
        <v>0</v>
      </c>
      <c r="AU66" s="323" t="str">
        <f t="shared" si="27"/>
        <v>DA</v>
      </c>
      <c r="AV66" s="323">
        <f t="shared" si="27"/>
        <v>0</v>
      </c>
      <c r="AW66" s="323">
        <f t="shared" si="27"/>
        <v>0</v>
      </c>
      <c r="AX66" s="323">
        <f t="shared" si="27"/>
        <v>0</v>
      </c>
    </row>
    <row r="67" spans="1:50" ht="12.75">
      <c r="A67" s="323">
        <v>63</v>
      </c>
      <c r="B67" s="323" t="s">
        <v>1478</v>
      </c>
      <c r="C67" s="323">
        <v>1</v>
      </c>
      <c r="D67" s="324" t="s">
        <v>581</v>
      </c>
      <c r="E67" s="325">
        <v>1020</v>
      </c>
      <c r="F67" s="323">
        <f t="shared" si="1"/>
        <v>1620</v>
      </c>
      <c r="G67" s="323"/>
      <c r="H67" s="323">
        <v>50</v>
      </c>
      <c r="I67" s="323">
        <v>570</v>
      </c>
      <c r="J67" s="323"/>
      <c r="K67" s="323"/>
      <c r="L67" s="323"/>
      <c r="M67" s="323"/>
      <c r="N67" s="323"/>
      <c r="O67" s="323"/>
      <c r="P67" s="323"/>
      <c r="Q67" s="323"/>
      <c r="R67" s="323"/>
      <c r="S67" s="323"/>
      <c r="T67" s="323"/>
      <c r="U67" s="323"/>
      <c r="V67" s="323"/>
      <c r="W67" s="323"/>
      <c r="X67" s="323"/>
      <c r="Y67" s="323">
        <v>1000</v>
      </c>
      <c r="Z67" s="323"/>
      <c r="AA67" s="323"/>
      <c r="AB67" s="323"/>
      <c r="AC67" s="323">
        <f t="shared" si="28"/>
        <v>0</v>
      </c>
      <c r="AD67" s="323" t="str">
        <f t="shared" si="29"/>
        <v>DA</v>
      </c>
      <c r="AE67" s="323" t="str">
        <f t="shared" si="30"/>
        <v>DA</v>
      </c>
      <c r="AF67" s="323">
        <f t="shared" si="31"/>
        <v>0</v>
      </c>
      <c r="AG67" s="323">
        <f t="shared" si="32"/>
        <v>0</v>
      </c>
      <c r="AH67" s="323">
        <f t="shared" si="33"/>
        <v>0</v>
      </c>
      <c r="AI67" s="323">
        <f t="shared" si="34"/>
        <v>0</v>
      </c>
      <c r="AJ67" s="323">
        <f t="shared" si="35"/>
        <v>0</v>
      </c>
      <c r="AK67" s="323">
        <f t="shared" si="36"/>
        <v>0</v>
      </c>
      <c r="AL67" s="323">
        <f t="shared" si="37"/>
        <v>0</v>
      </c>
      <c r="AM67" s="323">
        <f t="shared" si="38"/>
        <v>0</v>
      </c>
      <c r="AN67" s="323">
        <f t="shared" si="39"/>
        <v>0</v>
      </c>
      <c r="AO67" s="323">
        <f t="shared" si="40"/>
        <v>0</v>
      </c>
      <c r="AP67" s="323">
        <f t="shared" si="24"/>
        <v>0</v>
      </c>
      <c r="AQ67" s="323">
        <f t="shared" si="25"/>
        <v>0</v>
      </c>
      <c r="AR67" s="323">
        <f t="shared" si="26"/>
        <v>0</v>
      </c>
      <c r="AS67" s="323">
        <f t="shared" si="27"/>
        <v>0</v>
      </c>
      <c r="AT67" s="323">
        <f t="shared" si="27"/>
        <v>0</v>
      </c>
      <c r="AU67" s="323" t="str">
        <f t="shared" si="27"/>
        <v>DA</v>
      </c>
      <c r="AV67" s="323">
        <f t="shared" si="27"/>
        <v>0</v>
      </c>
      <c r="AW67" s="323">
        <f t="shared" si="27"/>
        <v>0</v>
      </c>
      <c r="AX67" s="323">
        <f t="shared" si="27"/>
        <v>0</v>
      </c>
    </row>
    <row r="68" spans="1:50" ht="12.75">
      <c r="A68" s="323">
        <v>64</v>
      </c>
      <c r="B68" s="323" t="s">
        <v>1479</v>
      </c>
      <c r="C68" s="323">
        <v>1</v>
      </c>
      <c r="D68" s="324" t="s">
        <v>581</v>
      </c>
      <c r="E68" s="325">
        <v>1060</v>
      </c>
      <c r="F68" s="323">
        <f t="shared" si="1"/>
        <v>1780</v>
      </c>
      <c r="G68" s="323"/>
      <c r="H68" s="323">
        <v>50</v>
      </c>
      <c r="I68" s="323">
        <v>1200</v>
      </c>
      <c r="J68" s="323"/>
      <c r="K68" s="323"/>
      <c r="L68" s="323"/>
      <c r="M68" s="323">
        <v>30</v>
      </c>
      <c r="N68" s="323"/>
      <c r="O68" s="323"/>
      <c r="P68" s="323"/>
      <c r="Q68" s="323"/>
      <c r="R68" s="323"/>
      <c r="S68" s="323"/>
      <c r="T68" s="323"/>
      <c r="U68" s="323"/>
      <c r="V68" s="323"/>
      <c r="W68" s="323"/>
      <c r="X68" s="323"/>
      <c r="Y68" s="323">
        <v>500</v>
      </c>
      <c r="Z68" s="323"/>
      <c r="AA68" s="323"/>
      <c r="AB68" s="323"/>
      <c r="AC68" s="323">
        <f t="shared" si="28"/>
        <v>0</v>
      </c>
      <c r="AD68" s="323" t="str">
        <f t="shared" si="29"/>
        <v>DA</v>
      </c>
      <c r="AE68" s="323" t="str">
        <f t="shared" si="30"/>
        <v>DA</v>
      </c>
      <c r="AF68" s="323">
        <f t="shared" si="31"/>
        <v>0</v>
      </c>
      <c r="AG68" s="323">
        <f t="shared" si="32"/>
        <v>0</v>
      </c>
      <c r="AH68" s="323">
        <f t="shared" si="33"/>
        <v>0</v>
      </c>
      <c r="AI68" s="323" t="str">
        <f t="shared" si="34"/>
        <v>DA</v>
      </c>
      <c r="AJ68" s="323">
        <f t="shared" si="35"/>
        <v>0</v>
      </c>
      <c r="AK68" s="323">
        <f t="shared" si="36"/>
        <v>0</v>
      </c>
      <c r="AL68" s="323">
        <f t="shared" si="37"/>
        <v>0</v>
      </c>
      <c r="AM68" s="323">
        <f t="shared" si="38"/>
        <v>0</v>
      </c>
      <c r="AN68" s="323">
        <f t="shared" si="39"/>
        <v>0</v>
      </c>
      <c r="AO68" s="323">
        <f t="shared" si="40"/>
        <v>0</v>
      </c>
      <c r="AP68" s="323">
        <f t="shared" si="24"/>
        <v>0</v>
      </c>
      <c r="AQ68" s="323">
        <f t="shared" si="25"/>
        <v>0</v>
      </c>
      <c r="AR68" s="323">
        <f t="shared" si="26"/>
        <v>0</v>
      </c>
      <c r="AS68" s="323">
        <f t="shared" si="27"/>
        <v>0</v>
      </c>
      <c r="AT68" s="323">
        <f t="shared" si="27"/>
        <v>0</v>
      </c>
      <c r="AU68" s="323" t="str">
        <f t="shared" si="27"/>
        <v>DA</v>
      </c>
      <c r="AV68" s="323">
        <f t="shared" si="27"/>
        <v>0</v>
      </c>
      <c r="AW68" s="323">
        <f t="shared" si="27"/>
        <v>0</v>
      </c>
      <c r="AX68" s="323">
        <f t="shared" si="27"/>
        <v>0</v>
      </c>
    </row>
    <row r="69" spans="1:50" ht="12.75">
      <c r="A69" s="323">
        <v>65</v>
      </c>
      <c r="B69" s="323" t="s">
        <v>1480</v>
      </c>
      <c r="C69" s="323">
        <v>1</v>
      </c>
      <c r="D69" s="324" t="s">
        <v>581</v>
      </c>
      <c r="E69" s="325">
        <v>1015</v>
      </c>
      <c r="F69" s="323">
        <f t="shared" si="1"/>
        <v>1420</v>
      </c>
      <c r="G69" s="323"/>
      <c r="H69" s="323">
        <v>70</v>
      </c>
      <c r="I69" s="323">
        <v>1000</v>
      </c>
      <c r="J69" s="323"/>
      <c r="K69" s="323"/>
      <c r="L69" s="323"/>
      <c r="M69" s="323">
        <v>300</v>
      </c>
      <c r="N69" s="323"/>
      <c r="O69" s="323"/>
      <c r="P69" s="323"/>
      <c r="Q69" s="323"/>
      <c r="R69" s="323"/>
      <c r="S69" s="323"/>
      <c r="T69" s="323"/>
      <c r="U69" s="323"/>
      <c r="V69" s="323"/>
      <c r="W69" s="323"/>
      <c r="X69" s="323"/>
      <c r="Y69" s="323">
        <v>50</v>
      </c>
      <c r="Z69" s="323"/>
      <c r="AA69" s="323"/>
      <c r="AB69" s="323"/>
      <c r="AC69" s="323">
        <f aca="true" t="shared" si="41" ref="AC69:AI105">IF(G69&gt;0,"DA",0)</f>
        <v>0</v>
      </c>
      <c r="AD69" s="323" t="str">
        <f t="shared" si="41"/>
        <v>DA</v>
      </c>
      <c r="AE69" s="323" t="str">
        <f t="shared" si="41"/>
        <v>DA</v>
      </c>
      <c r="AF69" s="323">
        <f t="shared" si="41"/>
        <v>0</v>
      </c>
      <c r="AG69" s="323">
        <f t="shared" si="41"/>
        <v>0</v>
      </c>
      <c r="AH69" s="323">
        <f t="shared" si="41"/>
        <v>0</v>
      </c>
      <c r="AI69" s="323" t="str">
        <f t="shared" si="41"/>
        <v>DA</v>
      </c>
      <c r="AJ69" s="323">
        <f aca="true" t="shared" si="42" ref="AJ69:AO70">IF(N69&gt;0,"DA",0)</f>
        <v>0</v>
      </c>
      <c r="AK69" s="323">
        <f t="shared" si="42"/>
        <v>0</v>
      </c>
      <c r="AL69" s="323">
        <f t="shared" si="42"/>
        <v>0</v>
      </c>
      <c r="AM69" s="323">
        <f t="shared" si="42"/>
        <v>0</v>
      </c>
      <c r="AN69" s="323">
        <f t="shared" si="42"/>
        <v>0</v>
      </c>
      <c r="AO69" s="323">
        <f t="shared" si="42"/>
        <v>0</v>
      </c>
      <c r="AP69" s="323">
        <f t="shared" si="24"/>
        <v>0</v>
      </c>
      <c r="AQ69" s="323">
        <f t="shared" si="25"/>
        <v>0</v>
      </c>
      <c r="AR69" s="323">
        <f t="shared" si="26"/>
        <v>0</v>
      </c>
      <c r="AS69" s="323">
        <f t="shared" si="27"/>
        <v>0</v>
      </c>
      <c r="AT69" s="323">
        <f t="shared" si="27"/>
        <v>0</v>
      </c>
      <c r="AU69" s="323" t="str">
        <f t="shared" si="27"/>
        <v>DA</v>
      </c>
      <c r="AV69" s="323">
        <f t="shared" si="27"/>
        <v>0</v>
      </c>
      <c r="AW69" s="323">
        <f t="shared" si="27"/>
        <v>0</v>
      </c>
      <c r="AX69" s="323">
        <f t="shared" si="27"/>
        <v>0</v>
      </c>
    </row>
    <row r="70" spans="1:50" ht="25.5">
      <c r="A70" s="323">
        <v>66</v>
      </c>
      <c r="B70" s="323" t="s">
        <v>337</v>
      </c>
      <c r="C70" s="323">
        <v>1</v>
      </c>
      <c r="D70" s="324" t="s">
        <v>665</v>
      </c>
      <c r="E70" s="325">
        <v>49</v>
      </c>
      <c r="F70" s="323">
        <f aca="true" t="shared" si="43" ref="F70:F115">SUM(G70:AB70)</f>
        <v>119</v>
      </c>
      <c r="G70" s="323"/>
      <c r="H70" s="323">
        <v>2</v>
      </c>
      <c r="I70" s="323">
        <v>15</v>
      </c>
      <c r="J70" s="323"/>
      <c r="K70" s="323"/>
      <c r="L70" s="323">
        <v>5</v>
      </c>
      <c r="M70" s="323">
        <v>73</v>
      </c>
      <c r="N70" s="323">
        <v>1</v>
      </c>
      <c r="O70" s="323"/>
      <c r="P70" s="323"/>
      <c r="Q70" s="323"/>
      <c r="R70" s="323"/>
      <c r="S70" s="323"/>
      <c r="T70" s="323"/>
      <c r="U70" s="323"/>
      <c r="V70" s="323"/>
      <c r="W70" s="323"/>
      <c r="X70" s="323"/>
      <c r="Y70" s="323">
        <v>10</v>
      </c>
      <c r="Z70" s="323">
        <v>13</v>
      </c>
      <c r="AA70" s="323"/>
      <c r="AB70" s="323"/>
      <c r="AC70" s="323">
        <f t="shared" si="41"/>
        <v>0</v>
      </c>
      <c r="AD70" s="323" t="str">
        <f t="shared" si="41"/>
        <v>DA</v>
      </c>
      <c r="AE70" s="323" t="str">
        <f t="shared" si="41"/>
        <v>DA</v>
      </c>
      <c r="AF70" s="323">
        <f t="shared" si="41"/>
        <v>0</v>
      </c>
      <c r="AG70" s="323">
        <f t="shared" si="41"/>
        <v>0</v>
      </c>
      <c r="AH70" s="323" t="str">
        <f t="shared" si="41"/>
        <v>DA</v>
      </c>
      <c r="AI70" s="323" t="str">
        <f t="shared" si="41"/>
        <v>DA</v>
      </c>
      <c r="AJ70" s="323" t="str">
        <f t="shared" si="42"/>
        <v>DA</v>
      </c>
      <c r="AK70" s="323">
        <f t="shared" si="42"/>
        <v>0</v>
      </c>
      <c r="AL70" s="323">
        <f t="shared" si="42"/>
        <v>0</v>
      </c>
      <c r="AM70" s="323">
        <f t="shared" si="42"/>
        <v>0</v>
      </c>
      <c r="AN70" s="323">
        <f t="shared" si="42"/>
        <v>0</v>
      </c>
      <c r="AO70" s="323">
        <f t="shared" si="42"/>
        <v>0</v>
      </c>
      <c r="AP70" s="323">
        <f t="shared" si="24"/>
        <v>0</v>
      </c>
      <c r="AQ70" s="323">
        <f t="shared" si="25"/>
        <v>0</v>
      </c>
      <c r="AR70" s="323">
        <f t="shared" si="26"/>
        <v>0</v>
      </c>
      <c r="AS70" s="323">
        <f t="shared" si="27"/>
        <v>0</v>
      </c>
      <c r="AT70" s="323">
        <f t="shared" si="27"/>
        <v>0</v>
      </c>
      <c r="AU70" s="323" t="str">
        <f t="shared" si="27"/>
        <v>DA</v>
      </c>
      <c r="AV70" s="323" t="str">
        <f t="shared" si="27"/>
        <v>DA</v>
      </c>
      <c r="AW70" s="323">
        <f t="shared" si="27"/>
        <v>0</v>
      </c>
      <c r="AX70" s="323">
        <f t="shared" si="27"/>
        <v>0</v>
      </c>
    </row>
    <row r="71" spans="1:50" ht="25.5">
      <c r="A71" s="323">
        <v>67</v>
      </c>
      <c r="B71" s="323" t="s">
        <v>338</v>
      </c>
      <c r="C71" s="323">
        <v>1</v>
      </c>
      <c r="D71" s="324" t="s">
        <v>665</v>
      </c>
      <c r="E71" s="329">
        <v>37</v>
      </c>
      <c r="F71" s="323">
        <f t="shared" si="43"/>
        <v>39</v>
      </c>
      <c r="G71" s="323"/>
      <c r="H71" s="323">
        <v>2</v>
      </c>
      <c r="I71" s="323">
        <v>5</v>
      </c>
      <c r="J71" s="323"/>
      <c r="K71" s="323"/>
      <c r="L71" s="323"/>
      <c r="M71" s="323">
        <v>6</v>
      </c>
      <c r="N71" s="323">
        <v>1</v>
      </c>
      <c r="O71" s="323">
        <v>6</v>
      </c>
      <c r="P71" s="323"/>
      <c r="Q71" s="323"/>
      <c r="R71" s="323"/>
      <c r="S71" s="323"/>
      <c r="T71" s="323"/>
      <c r="U71" s="323"/>
      <c r="V71" s="323"/>
      <c r="W71" s="323"/>
      <c r="X71" s="323"/>
      <c r="Y71" s="323">
        <v>10</v>
      </c>
      <c r="Z71" s="323">
        <v>9</v>
      </c>
      <c r="AA71" s="323"/>
      <c r="AB71" s="323"/>
      <c r="AC71" s="323">
        <f t="shared" si="41"/>
        <v>0</v>
      </c>
      <c r="AD71" s="323" t="str">
        <f t="shared" si="41"/>
        <v>DA</v>
      </c>
      <c r="AE71" s="323" t="str">
        <f t="shared" si="41"/>
        <v>DA</v>
      </c>
      <c r="AF71" s="323">
        <f t="shared" si="41"/>
        <v>0</v>
      </c>
      <c r="AG71" s="323">
        <f t="shared" si="41"/>
        <v>0</v>
      </c>
      <c r="AH71" s="323">
        <f t="shared" si="41"/>
        <v>0</v>
      </c>
      <c r="AI71" s="323" t="str">
        <f t="shared" si="41"/>
        <v>DA</v>
      </c>
      <c r="AJ71" s="323" t="str">
        <f aca="true" t="shared" si="44" ref="AJ71:AJ109">IF(N71&gt;0,"DA",0)</f>
        <v>DA</v>
      </c>
      <c r="AK71" s="323" t="str">
        <f aca="true" t="shared" si="45" ref="AK71:AK109">IF(O71&gt;0,"DA",0)</f>
        <v>DA</v>
      </c>
      <c r="AL71" s="323">
        <f aca="true" t="shared" si="46" ref="AL71:AL109">IF(P71&gt;0,"DA",0)</f>
        <v>0</v>
      </c>
      <c r="AM71" s="323">
        <f aca="true" t="shared" si="47" ref="AM71:AU104">IF(Q71&gt;0,"DA",0)</f>
        <v>0</v>
      </c>
      <c r="AN71" s="323">
        <f t="shared" si="47"/>
        <v>0</v>
      </c>
      <c r="AO71" s="323">
        <f t="shared" si="47"/>
        <v>0</v>
      </c>
      <c r="AP71" s="323">
        <f t="shared" si="47"/>
        <v>0</v>
      </c>
      <c r="AQ71" s="323">
        <f t="shared" si="47"/>
        <v>0</v>
      </c>
      <c r="AR71" s="323">
        <f t="shared" si="47"/>
        <v>0</v>
      </c>
      <c r="AS71" s="323">
        <f t="shared" si="27"/>
        <v>0</v>
      </c>
      <c r="AT71" s="323">
        <f t="shared" si="27"/>
        <v>0</v>
      </c>
      <c r="AU71" s="323" t="str">
        <f t="shared" si="27"/>
        <v>DA</v>
      </c>
      <c r="AV71" s="323" t="str">
        <f t="shared" si="27"/>
        <v>DA</v>
      </c>
      <c r="AW71" s="323">
        <f t="shared" si="27"/>
        <v>0</v>
      </c>
      <c r="AX71" s="323">
        <f t="shared" si="27"/>
        <v>0</v>
      </c>
    </row>
    <row r="72" spans="1:50" ht="25.5">
      <c r="A72" s="323">
        <v>68</v>
      </c>
      <c r="B72" s="125" t="s">
        <v>339</v>
      </c>
      <c r="C72" s="125">
        <v>1</v>
      </c>
      <c r="D72" s="324" t="s">
        <v>665</v>
      </c>
      <c r="E72" s="325">
        <v>50</v>
      </c>
      <c r="F72" s="323">
        <f t="shared" si="43"/>
        <v>31</v>
      </c>
      <c r="G72" s="323"/>
      <c r="H72" s="323">
        <v>5</v>
      </c>
      <c r="I72" s="323">
        <v>4</v>
      </c>
      <c r="J72" s="323"/>
      <c r="K72" s="323"/>
      <c r="L72" s="323"/>
      <c r="M72" s="323">
        <v>5</v>
      </c>
      <c r="N72" s="323">
        <v>1</v>
      </c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>
        <v>10</v>
      </c>
      <c r="Z72" s="323">
        <v>6</v>
      </c>
      <c r="AA72" s="323"/>
      <c r="AB72" s="323"/>
      <c r="AC72" s="323">
        <f t="shared" si="41"/>
        <v>0</v>
      </c>
      <c r="AD72" s="323" t="str">
        <f t="shared" si="41"/>
        <v>DA</v>
      </c>
      <c r="AE72" s="323" t="str">
        <f t="shared" si="41"/>
        <v>DA</v>
      </c>
      <c r="AF72" s="323">
        <f t="shared" si="41"/>
        <v>0</v>
      </c>
      <c r="AG72" s="323">
        <f t="shared" si="41"/>
        <v>0</v>
      </c>
      <c r="AH72" s="323">
        <f t="shared" si="41"/>
        <v>0</v>
      </c>
      <c r="AI72" s="323" t="str">
        <f t="shared" si="41"/>
        <v>DA</v>
      </c>
      <c r="AJ72" s="323" t="str">
        <f t="shared" si="44"/>
        <v>DA</v>
      </c>
      <c r="AK72" s="323">
        <f t="shared" si="45"/>
        <v>0</v>
      </c>
      <c r="AL72" s="323">
        <f t="shared" si="46"/>
        <v>0</v>
      </c>
      <c r="AM72" s="323">
        <f t="shared" si="47"/>
        <v>0</v>
      </c>
      <c r="AN72" s="323">
        <f t="shared" si="47"/>
        <v>0</v>
      </c>
      <c r="AO72" s="323">
        <f t="shared" si="47"/>
        <v>0</v>
      </c>
      <c r="AP72" s="323">
        <f t="shared" si="47"/>
        <v>0</v>
      </c>
      <c r="AQ72" s="323">
        <f t="shared" si="47"/>
        <v>0</v>
      </c>
      <c r="AR72" s="323">
        <f t="shared" si="47"/>
        <v>0</v>
      </c>
      <c r="AS72" s="323">
        <f t="shared" si="27"/>
        <v>0</v>
      </c>
      <c r="AT72" s="323">
        <f t="shared" si="27"/>
        <v>0</v>
      </c>
      <c r="AU72" s="323" t="str">
        <f t="shared" si="27"/>
        <v>DA</v>
      </c>
      <c r="AV72" s="323" t="str">
        <f t="shared" si="27"/>
        <v>DA</v>
      </c>
      <c r="AW72" s="323">
        <f t="shared" si="27"/>
        <v>0</v>
      </c>
      <c r="AX72" s="323">
        <f t="shared" si="27"/>
        <v>0</v>
      </c>
    </row>
    <row r="73" spans="1:50" ht="25.5">
      <c r="A73" s="323">
        <v>69</v>
      </c>
      <c r="B73" s="125" t="s">
        <v>2809</v>
      </c>
      <c r="C73" s="125">
        <v>1000</v>
      </c>
      <c r="D73" s="324" t="s">
        <v>665</v>
      </c>
      <c r="E73" s="325">
        <v>224</v>
      </c>
      <c r="F73" s="323">
        <f t="shared" si="43"/>
        <v>1</v>
      </c>
      <c r="G73" s="323"/>
      <c r="H73" s="323"/>
      <c r="I73" s="323"/>
      <c r="J73" s="323"/>
      <c r="K73" s="323"/>
      <c r="L73" s="323"/>
      <c r="M73" s="323"/>
      <c r="N73" s="323"/>
      <c r="O73" s="323"/>
      <c r="P73" s="323">
        <v>1</v>
      </c>
      <c r="Q73" s="323"/>
      <c r="R73" s="323"/>
      <c r="S73" s="323"/>
      <c r="T73" s="323"/>
      <c r="U73" s="323"/>
      <c r="V73" s="323"/>
      <c r="W73" s="323"/>
      <c r="X73" s="323"/>
      <c r="Y73" s="323"/>
      <c r="Z73" s="323"/>
      <c r="AA73" s="323"/>
      <c r="AB73" s="323"/>
      <c r="AC73" s="323">
        <f t="shared" si="41"/>
        <v>0</v>
      </c>
      <c r="AD73" s="323">
        <f t="shared" si="41"/>
        <v>0</v>
      </c>
      <c r="AE73" s="323">
        <f t="shared" si="41"/>
        <v>0</v>
      </c>
      <c r="AF73" s="323">
        <f t="shared" si="41"/>
        <v>0</v>
      </c>
      <c r="AG73" s="323">
        <f t="shared" si="41"/>
        <v>0</v>
      </c>
      <c r="AH73" s="323">
        <f t="shared" si="41"/>
        <v>0</v>
      </c>
      <c r="AI73" s="323">
        <f t="shared" si="41"/>
        <v>0</v>
      </c>
      <c r="AJ73" s="323">
        <f t="shared" si="44"/>
        <v>0</v>
      </c>
      <c r="AK73" s="323">
        <f t="shared" si="45"/>
        <v>0</v>
      </c>
      <c r="AL73" s="323" t="str">
        <f t="shared" si="46"/>
        <v>DA</v>
      </c>
      <c r="AM73" s="323">
        <f t="shared" si="47"/>
        <v>0</v>
      </c>
      <c r="AN73" s="323">
        <f t="shared" si="47"/>
        <v>0</v>
      </c>
      <c r="AO73" s="323">
        <f t="shared" si="47"/>
        <v>0</v>
      </c>
      <c r="AP73" s="323">
        <f t="shared" si="47"/>
        <v>0</v>
      </c>
      <c r="AQ73" s="323">
        <f t="shared" si="47"/>
        <v>0</v>
      </c>
      <c r="AR73" s="323">
        <f t="shared" si="47"/>
        <v>0</v>
      </c>
      <c r="AS73" s="323">
        <f t="shared" si="27"/>
        <v>0</v>
      </c>
      <c r="AT73" s="323">
        <f t="shared" si="27"/>
        <v>0</v>
      </c>
      <c r="AU73" s="323">
        <f t="shared" si="27"/>
        <v>0</v>
      </c>
      <c r="AV73" s="323">
        <f t="shared" si="27"/>
        <v>0</v>
      </c>
      <c r="AW73" s="323">
        <f t="shared" si="27"/>
        <v>0</v>
      </c>
      <c r="AX73" s="323">
        <f t="shared" si="27"/>
        <v>0</v>
      </c>
    </row>
    <row r="74" spans="1:50" ht="63.75">
      <c r="A74" s="323">
        <v>70</v>
      </c>
      <c r="B74" s="92" t="s">
        <v>340</v>
      </c>
      <c r="C74" s="323">
        <v>500</v>
      </c>
      <c r="D74" s="324" t="s">
        <v>587</v>
      </c>
      <c r="E74" s="325">
        <v>149</v>
      </c>
      <c r="F74" s="323">
        <f t="shared" si="43"/>
        <v>28</v>
      </c>
      <c r="G74" s="323"/>
      <c r="H74" s="323"/>
      <c r="I74" s="323">
        <v>1</v>
      </c>
      <c r="J74" s="323"/>
      <c r="K74" s="323"/>
      <c r="L74" s="323"/>
      <c r="M74" s="323"/>
      <c r="N74" s="323"/>
      <c r="O74" s="323"/>
      <c r="P74" s="323">
        <v>16</v>
      </c>
      <c r="Q74" s="323"/>
      <c r="R74" s="323"/>
      <c r="S74" s="323"/>
      <c r="T74" s="323"/>
      <c r="U74" s="323"/>
      <c r="V74" s="323"/>
      <c r="W74" s="323"/>
      <c r="X74" s="323"/>
      <c r="Y74" s="323">
        <v>10</v>
      </c>
      <c r="Z74" s="323"/>
      <c r="AA74" s="323"/>
      <c r="AB74" s="323">
        <v>1</v>
      </c>
      <c r="AC74" s="323">
        <f t="shared" si="41"/>
        <v>0</v>
      </c>
      <c r="AD74" s="323">
        <f t="shared" si="41"/>
        <v>0</v>
      </c>
      <c r="AE74" s="323" t="str">
        <f t="shared" si="41"/>
        <v>DA</v>
      </c>
      <c r="AF74" s="323">
        <f t="shared" si="41"/>
        <v>0</v>
      </c>
      <c r="AG74" s="323">
        <f t="shared" si="41"/>
        <v>0</v>
      </c>
      <c r="AH74" s="323">
        <f t="shared" si="41"/>
        <v>0</v>
      </c>
      <c r="AI74" s="323">
        <f t="shared" si="41"/>
        <v>0</v>
      </c>
      <c r="AJ74" s="323">
        <f t="shared" si="44"/>
        <v>0</v>
      </c>
      <c r="AK74" s="323">
        <f t="shared" si="45"/>
        <v>0</v>
      </c>
      <c r="AL74" s="323" t="str">
        <f t="shared" si="46"/>
        <v>DA</v>
      </c>
      <c r="AM74" s="323">
        <f t="shared" si="47"/>
        <v>0</v>
      </c>
      <c r="AN74" s="323">
        <f t="shared" si="47"/>
        <v>0</v>
      </c>
      <c r="AO74" s="323">
        <f t="shared" si="47"/>
        <v>0</v>
      </c>
      <c r="AP74" s="323">
        <f t="shared" si="47"/>
        <v>0</v>
      </c>
      <c r="AQ74" s="323">
        <f t="shared" si="47"/>
        <v>0</v>
      </c>
      <c r="AR74" s="323">
        <f t="shared" si="47"/>
        <v>0</v>
      </c>
      <c r="AS74" s="323">
        <f t="shared" si="27"/>
        <v>0</v>
      </c>
      <c r="AT74" s="323">
        <f t="shared" si="27"/>
        <v>0</v>
      </c>
      <c r="AU74" s="323" t="str">
        <f t="shared" si="27"/>
        <v>DA</v>
      </c>
      <c r="AV74" s="323">
        <f t="shared" si="27"/>
        <v>0</v>
      </c>
      <c r="AW74" s="323">
        <f t="shared" si="27"/>
        <v>0</v>
      </c>
      <c r="AX74" s="323" t="str">
        <f t="shared" si="27"/>
        <v>DA</v>
      </c>
    </row>
    <row r="75" spans="1:50" ht="38.25">
      <c r="A75" s="323">
        <v>71</v>
      </c>
      <c r="B75" s="125" t="s">
        <v>2811</v>
      </c>
      <c r="C75" s="125">
        <v>200</v>
      </c>
      <c r="D75" s="326" t="s">
        <v>587</v>
      </c>
      <c r="E75" s="325">
        <v>1</v>
      </c>
      <c r="F75" s="323">
        <f t="shared" si="43"/>
        <v>3</v>
      </c>
      <c r="G75" s="323"/>
      <c r="H75" s="323"/>
      <c r="I75" s="323">
        <v>1</v>
      </c>
      <c r="J75" s="323"/>
      <c r="K75" s="323"/>
      <c r="L75" s="323"/>
      <c r="M75" s="323"/>
      <c r="N75" s="323"/>
      <c r="O75" s="323"/>
      <c r="P75" s="323">
        <v>1</v>
      </c>
      <c r="Q75" s="323"/>
      <c r="R75" s="323"/>
      <c r="S75" s="323"/>
      <c r="T75" s="323"/>
      <c r="U75" s="323"/>
      <c r="V75" s="323"/>
      <c r="W75" s="323"/>
      <c r="X75" s="323"/>
      <c r="Y75" s="323"/>
      <c r="Z75" s="323"/>
      <c r="AA75" s="323"/>
      <c r="AB75" s="323">
        <v>1</v>
      </c>
      <c r="AC75" s="323">
        <f t="shared" si="41"/>
        <v>0</v>
      </c>
      <c r="AD75" s="323">
        <f t="shared" si="41"/>
        <v>0</v>
      </c>
      <c r="AE75" s="323" t="str">
        <f t="shared" si="41"/>
        <v>DA</v>
      </c>
      <c r="AF75" s="323">
        <f t="shared" si="41"/>
        <v>0</v>
      </c>
      <c r="AG75" s="323">
        <f t="shared" si="41"/>
        <v>0</v>
      </c>
      <c r="AH75" s="323">
        <f t="shared" si="41"/>
        <v>0</v>
      </c>
      <c r="AI75" s="323">
        <f t="shared" si="41"/>
        <v>0</v>
      </c>
      <c r="AJ75" s="323">
        <f t="shared" si="44"/>
        <v>0</v>
      </c>
      <c r="AK75" s="323">
        <f t="shared" si="45"/>
        <v>0</v>
      </c>
      <c r="AL75" s="323" t="str">
        <f t="shared" si="46"/>
        <v>DA</v>
      </c>
      <c r="AM75" s="323">
        <f t="shared" si="47"/>
        <v>0</v>
      </c>
      <c r="AN75" s="323">
        <f t="shared" si="47"/>
        <v>0</v>
      </c>
      <c r="AO75" s="323">
        <f t="shared" si="47"/>
        <v>0</v>
      </c>
      <c r="AP75" s="323">
        <f t="shared" si="47"/>
        <v>0</v>
      </c>
      <c r="AQ75" s="323">
        <f t="shared" si="47"/>
        <v>0</v>
      </c>
      <c r="AR75" s="323">
        <f t="shared" si="47"/>
        <v>0</v>
      </c>
      <c r="AS75" s="323">
        <f t="shared" si="27"/>
        <v>0</v>
      </c>
      <c r="AT75" s="323">
        <f t="shared" si="27"/>
        <v>0</v>
      </c>
      <c r="AU75" s="323">
        <f t="shared" si="27"/>
        <v>0</v>
      </c>
      <c r="AV75" s="323">
        <f t="shared" si="27"/>
        <v>0</v>
      </c>
      <c r="AW75" s="323">
        <f t="shared" si="27"/>
        <v>0</v>
      </c>
      <c r="AX75" s="323" t="str">
        <f t="shared" si="27"/>
        <v>DA</v>
      </c>
    </row>
    <row r="76" spans="1:50" ht="38.25">
      <c r="A76" s="323">
        <v>72</v>
      </c>
      <c r="B76" s="323" t="s">
        <v>341</v>
      </c>
      <c r="C76" s="323">
        <v>500</v>
      </c>
      <c r="D76" s="324" t="s">
        <v>587</v>
      </c>
      <c r="E76" s="325">
        <v>579</v>
      </c>
      <c r="F76" s="323">
        <f t="shared" si="43"/>
        <v>194</v>
      </c>
      <c r="G76" s="323"/>
      <c r="H76" s="323"/>
      <c r="I76" s="323"/>
      <c r="J76" s="323"/>
      <c r="K76" s="323">
        <v>2</v>
      </c>
      <c r="L76" s="323"/>
      <c r="M76" s="323">
        <v>56</v>
      </c>
      <c r="N76" s="323"/>
      <c r="O76" s="323"/>
      <c r="P76" s="323">
        <v>2</v>
      </c>
      <c r="Q76" s="323"/>
      <c r="R76" s="323"/>
      <c r="S76" s="323"/>
      <c r="T76" s="323"/>
      <c r="U76" s="323"/>
      <c r="V76" s="323"/>
      <c r="W76" s="323"/>
      <c r="X76" s="323"/>
      <c r="Y76" s="323">
        <v>10</v>
      </c>
      <c r="Z76" s="323">
        <v>124</v>
      </c>
      <c r="AA76" s="323"/>
      <c r="AB76" s="323"/>
      <c r="AC76" s="323">
        <f t="shared" si="41"/>
        <v>0</v>
      </c>
      <c r="AD76" s="323">
        <f t="shared" si="41"/>
        <v>0</v>
      </c>
      <c r="AE76" s="323">
        <f t="shared" si="41"/>
        <v>0</v>
      </c>
      <c r="AF76" s="323">
        <f t="shared" si="41"/>
        <v>0</v>
      </c>
      <c r="AG76" s="323" t="str">
        <f t="shared" si="41"/>
        <v>DA</v>
      </c>
      <c r="AH76" s="323">
        <f t="shared" si="41"/>
        <v>0</v>
      </c>
      <c r="AI76" s="323" t="str">
        <f t="shared" si="41"/>
        <v>DA</v>
      </c>
      <c r="AJ76" s="323">
        <f t="shared" si="44"/>
        <v>0</v>
      </c>
      <c r="AK76" s="323">
        <f t="shared" si="45"/>
        <v>0</v>
      </c>
      <c r="AL76" s="323" t="str">
        <f t="shared" si="46"/>
        <v>DA</v>
      </c>
      <c r="AM76" s="323">
        <f t="shared" si="47"/>
        <v>0</v>
      </c>
      <c r="AN76" s="323">
        <f t="shared" si="47"/>
        <v>0</v>
      </c>
      <c r="AO76" s="323">
        <f t="shared" si="47"/>
        <v>0</v>
      </c>
      <c r="AP76" s="323">
        <f t="shared" si="47"/>
        <v>0</v>
      </c>
      <c r="AQ76" s="323">
        <f t="shared" si="47"/>
        <v>0</v>
      </c>
      <c r="AR76" s="323">
        <f t="shared" si="47"/>
        <v>0</v>
      </c>
      <c r="AS76" s="323">
        <f t="shared" si="27"/>
        <v>0</v>
      </c>
      <c r="AT76" s="323">
        <f t="shared" si="27"/>
        <v>0</v>
      </c>
      <c r="AU76" s="323" t="str">
        <f t="shared" si="27"/>
        <v>DA</v>
      </c>
      <c r="AV76" s="323" t="str">
        <f t="shared" si="27"/>
        <v>DA</v>
      </c>
      <c r="AW76" s="323">
        <f t="shared" si="27"/>
        <v>0</v>
      </c>
      <c r="AX76" s="323">
        <f t="shared" si="27"/>
        <v>0</v>
      </c>
    </row>
    <row r="77" spans="1:50" ht="25.5">
      <c r="A77" s="323">
        <v>73</v>
      </c>
      <c r="B77" s="323" t="s">
        <v>342</v>
      </c>
      <c r="C77" s="323">
        <v>500</v>
      </c>
      <c r="D77" s="324" t="s">
        <v>587</v>
      </c>
      <c r="E77" s="325">
        <v>127</v>
      </c>
      <c r="F77" s="323">
        <f t="shared" si="43"/>
        <v>308</v>
      </c>
      <c r="G77" s="323"/>
      <c r="H77" s="323"/>
      <c r="I77" s="323"/>
      <c r="J77" s="323"/>
      <c r="K77" s="323"/>
      <c r="L77" s="323"/>
      <c r="M77" s="323">
        <v>6</v>
      </c>
      <c r="N77" s="323"/>
      <c r="O77" s="323"/>
      <c r="P77" s="323">
        <v>2</v>
      </c>
      <c r="Q77" s="323"/>
      <c r="R77" s="323"/>
      <c r="S77" s="323"/>
      <c r="T77" s="323"/>
      <c r="U77" s="323">
        <v>300</v>
      </c>
      <c r="V77" s="323"/>
      <c r="W77" s="323"/>
      <c r="X77" s="323"/>
      <c r="Y77" s="323"/>
      <c r="Z77" s="323"/>
      <c r="AA77" s="323"/>
      <c r="AB77" s="323"/>
      <c r="AC77" s="323">
        <f t="shared" si="41"/>
        <v>0</v>
      </c>
      <c r="AD77" s="323">
        <f t="shared" si="41"/>
        <v>0</v>
      </c>
      <c r="AE77" s="323">
        <f t="shared" si="41"/>
        <v>0</v>
      </c>
      <c r="AF77" s="323">
        <f t="shared" si="41"/>
        <v>0</v>
      </c>
      <c r="AG77" s="323">
        <f t="shared" si="41"/>
        <v>0</v>
      </c>
      <c r="AH77" s="323">
        <f t="shared" si="41"/>
        <v>0</v>
      </c>
      <c r="AI77" s="323" t="str">
        <f t="shared" si="41"/>
        <v>DA</v>
      </c>
      <c r="AJ77" s="323">
        <f t="shared" si="44"/>
        <v>0</v>
      </c>
      <c r="AK77" s="323">
        <f t="shared" si="45"/>
        <v>0</v>
      </c>
      <c r="AL77" s="323" t="str">
        <f t="shared" si="46"/>
        <v>DA</v>
      </c>
      <c r="AM77" s="323">
        <f t="shared" si="47"/>
        <v>0</v>
      </c>
      <c r="AN77" s="323">
        <f t="shared" si="47"/>
        <v>0</v>
      </c>
      <c r="AO77" s="323">
        <f t="shared" si="47"/>
        <v>0</v>
      </c>
      <c r="AP77" s="323">
        <f t="shared" si="47"/>
        <v>0</v>
      </c>
      <c r="AQ77" s="323" t="str">
        <f t="shared" si="47"/>
        <v>DA</v>
      </c>
      <c r="AR77" s="323">
        <f t="shared" si="47"/>
        <v>0</v>
      </c>
      <c r="AS77" s="323">
        <f t="shared" si="27"/>
        <v>0</v>
      </c>
      <c r="AT77" s="323">
        <f t="shared" si="27"/>
        <v>0</v>
      </c>
      <c r="AU77" s="323">
        <f t="shared" si="27"/>
        <v>0</v>
      </c>
      <c r="AV77" s="323">
        <f t="shared" si="27"/>
        <v>0</v>
      </c>
      <c r="AW77" s="323">
        <f t="shared" si="27"/>
        <v>0</v>
      </c>
      <c r="AX77" s="323">
        <f t="shared" si="27"/>
        <v>0</v>
      </c>
    </row>
    <row r="78" spans="1:50" ht="25.5">
      <c r="A78" s="323">
        <v>74</v>
      </c>
      <c r="B78" s="323" t="s">
        <v>2812</v>
      </c>
      <c r="C78" s="323">
        <v>250</v>
      </c>
      <c r="D78" s="324" t="s">
        <v>587</v>
      </c>
      <c r="E78" s="325">
        <v>186</v>
      </c>
      <c r="F78" s="323">
        <f t="shared" si="43"/>
        <v>75</v>
      </c>
      <c r="G78" s="323"/>
      <c r="H78" s="323"/>
      <c r="I78" s="323">
        <v>1</v>
      </c>
      <c r="J78" s="323"/>
      <c r="K78" s="323">
        <v>3</v>
      </c>
      <c r="L78" s="323"/>
      <c r="M78" s="323">
        <v>48</v>
      </c>
      <c r="N78" s="323"/>
      <c r="O78" s="323"/>
      <c r="P78" s="125"/>
      <c r="Q78" s="125"/>
      <c r="R78" s="323"/>
      <c r="S78" s="323"/>
      <c r="T78" s="323"/>
      <c r="U78" s="323"/>
      <c r="V78" s="323"/>
      <c r="W78" s="323"/>
      <c r="X78" s="323"/>
      <c r="Y78" s="323">
        <v>20</v>
      </c>
      <c r="Z78" s="323"/>
      <c r="AA78" s="323"/>
      <c r="AB78" s="323">
        <v>3</v>
      </c>
      <c r="AC78" s="323">
        <f t="shared" si="41"/>
        <v>0</v>
      </c>
      <c r="AD78" s="323">
        <f t="shared" si="41"/>
        <v>0</v>
      </c>
      <c r="AE78" s="323" t="str">
        <f t="shared" si="41"/>
        <v>DA</v>
      </c>
      <c r="AF78" s="323">
        <f t="shared" si="41"/>
        <v>0</v>
      </c>
      <c r="AG78" s="323" t="str">
        <f t="shared" si="41"/>
        <v>DA</v>
      </c>
      <c r="AH78" s="323">
        <f t="shared" si="41"/>
        <v>0</v>
      </c>
      <c r="AI78" s="323" t="str">
        <f t="shared" si="41"/>
        <v>DA</v>
      </c>
      <c r="AJ78" s="323">
        <f t="shared" si="44"/>
        <v>0</v>
      </c>
      <c r="AK78" s="323">
        <f t="shared" si="45"/>
        <v>0</v>
      </c>
      <c r="AL78" s="323">
        <f t="shared" si="46"/>
        <v>0</v>
      </c>
      <c r="AM78" s="323">
        <f t="shared" si="47"/>
        <v>0</v>
      </c>
      <c r="AN78" s="323">
        <f t="shared" si="47"/>
        <v>0</v>
      </c>
      <c r="AO78" s="323">
        <f t="shared" si="47"/>
        <v>0</v>
      </c>
      <c r="AP78" s="323">
        <f t="shared" si="47"/>
        <v>0</v>
      </c>
      <c r="AQ78" s="323">
        <f t="shared" si="47"/>
        <v>0</v>
      </c>
      <c r="AR78" s="323">
        <f t="shared" si="47"/>
        <v>0</v>
      </c>
      <c r="AS78" s="323">
        <f t="shared" si="27"/>
        <v>0</v>
      </c>
      <c r="AT78" s="323">
        <f t="shared" si="27"/>
        <v>0</v>
      </c>
      <c r="AU78" s="323" t="str">
        <f t="shared" si="27"/>
        <v>DA</v>
      </c>
      <c r="AV78" s="323">
        <f t="shared" si="27"/>
        <v>0</v>
      </c>
      <c r="AW78" s="323">
        <f t="shared" si="27"/>
        <v>0</v>
      </c>
      <c r="AX78" s="323" t="str">
        <f t="shared" si="27"/>
        <v>DA</v>
      </c>
    </row>
    <row r="79" spans="1:50" ht="38.25">
      <c r="A79" s="323">
        <v>75</v>
      </c>
      <c r="B79" s="323" t="s">
        <v>343</v>
      </c>
      <c r="C79" s="323">
        <v>12</v>
      </c>
      <c r="D79" s="324" t="s">
        <v>668</v>
      </c>
      <c r="E79" s="325">
        <v>312</v>
      </c>
      <c r="F79" s="323">
        <f t="shared" si="43"/>
        <v>336</v>
      </c>
      <c r="G79" s="323"/>
      <c r="H79" s="323">
        <v>60</v>
      </c>
      <c r="I79" s="323">
        <v>40</v>
      </c>
      <c r="J79" s="323"/>
      <c r="K79" s="323">
        <v>13</v>
      </c>
      <c r="L79" s="323">
        <v>20</v>
      </c>
      <c r="M79" s="323">
        <v>24</v>
      </c>
      <c r="N79" s="323">
        <v>8</v>
      </c>
      <c r="O79" s="323">
        <v>1</v>
      </c>
      <c r="P79" s="323">
        <v>24</v>
      </c>
      <c r="Q79" s="323"/>
      <c r="R79" s="323">
        <v>2</v>
      </c>
      <c r="S79" s="323">
        <v>4</v>
      </c>
      <c r="T79" s="323">
        <v>2</v>
      </c>
      <c r="U79" s="323">
        <v>60</v>
      </c>
      <c r="V79" s="323">
        <v>1</v>
      </c>
      <c r="W79" s="323">
        <v>1</v>
      </c>
      <c r="X79" s="323"/>
      <c r="Y79" s="323">
        <v>15</v>
      </c>
      <c r="Z79" s="323">
        <v>56</v>
      </c>
      <c r="AA79" s="323"/>
      <c r="AB79" s="323">
        <v>5</v>
      </c>
      <c r="AC79" s="323">
        <f t="shared" si="41"/>
        <v>0</v>
      </c>
      <c r="AD79" s="323" t="str">
        <f t="shared" si="41"/>
        <v>DA</v>
      </c>
      <c r="AE79" s="323" t="str">
        <f t="shared" si="41"/>
        <v>DA</v>
      </c>
      <c r="AF79" s="323">
        <f t="shared" si="41"/>
        <v>0</v>
      </c>
      <c r="AG79" s="323" t="str">
        <f t="shared" si="41"/>
        <v>DA</v>
      </c>
      <c r="AH79" s="323" t="str">
        <f t="shared" si="41"/>
        <v>DA</v>
      </c>
      <c r="AI79" s="323" t="str">
        <f t="shared" si="41"/>
        <v>DA</v>
      </c>
      <c r="AJ79" s="323" t="str">
        <f t="shared" si="44"/>
        <v>DA</v>
      </c>
      <c r="AK79" s="323" t="str">
        <f t="shared" si="45"/>
        <v>DA</v>
      </c>
      <c r="AL79" s="323" t="str">
        <f t="shared" si="46"/>
        <v>DA</v>
      </c>
      <c r="AM79" s="323">
        <f t="shared" si="47"/>
        <v>0</v>
      </c>
      <c r="AN79" s="323" t="str">
        <f t="shared" si="47"/>
        <v>DA</v>
      </c>
      <c r="AO79" s="323" t="str">
        <f t="shared" si="47"/>
        <v>DA</v>
      </c>
      <c r="AP79" s="323" t="str">
        <f t="shared" si="47"/>
        <v>DA</v>
      </c>
      <c r="AQ79" s="323" t="str">
        <f t="shared" si="47"/>
        <v>DA</v>
      </c>
      <c r="AR79" s="323" t="str">
        <f t="shared" si="47"/>
        <v>DA</v>
      </c>
      <c r="AS79" s="323" t="str">
        <f t="shared" si="27"/>
        <v>DA</v>
      </c>
      <c r="AT79" s="323">
        <f t="shared" si="27"/>
        <v>0</v>
      </c>
      <c r="AU79" s="323" t="str">
        <f t="shared" si="27"/>
        <v>DA</v>
      </c>
      <c r="AV79" s="323" t="str">
        <f t="shared" si="27"/>
        <v>DA</v>
      </c>
      <c r="AW79" s="323">
        <f t="shared" si="27"/>
        <v>0</v>
      </c>
      <c r="AX79" s="323" t="str">
        <f t="shared" si="27"/>
        <v>DA</v>
      </c>
    </row>
    <row r="80" spans="1:50" ht="38.25">
      <c r="A80" s="323">
        <v>76</v>
      </c>
      <c r="B80" s="323" t="s">
        <v>1731</v>
      </c>
      <c r="C80" s="323">
        <v>6</v>
      </c>
      <c r="D80" s="324" t="s">
        <v>668</v>
      </c>
      <c r="E80" s="325">
        <v>50</v>
      </c>
      <c r="F80" s="323">
        <f t="shared" si="43"/>
        <v>46</v>
      </c>
      <c r="G80" s="323"/>
      <c r="H80" s="323"/>
      <c r="I80" s="323"/>
      <c r="J80" s="323"/>
      <c r="K80" s="323"/>
      <c r="L80" s="323"/>
      <c r="M80" s="323">
        <v>15</v>
      </c>
      <c r="N80" s="323">
        <v>1</v>
      </c>
      <c r="O80" s="323"/>
      <c r="P80" s="323"/>
      <c r="Q80" s="323"/>
      <c r="R80" s="323"/>
      <c r="S80" s="323"/>
      <c r="T80" s="323"/>
      <c r="U80" s="323"/>
      <c r="V80" s="323"/>
      <c r="W80" s="323"/>
      <c r="X80" s="323"/>
      <c r="Y80" s="323">
        <v>10</v>
      </c>
      <c r="Z80" s="323">
        <v>20</v>
      </c>
      <c r="AA80" s="323"/>
      <c r="AB80" s="323"/>
      <c r="AC80" s="323">
        <f t="shared" si="41"/>
        <v>0</v>
      </c>
      <c r="AD80" s="323">
        <f t="shared" si="41"/>
        <v>0</v>
      </c>
      <c r="AE80" s="323">
        <f t="shared" si="41"/>
        <v>0</v>
      </c>
      <c r="AF80" s="323">
        <f t="shared" si="41"/>
        <v>0</v>
      </c>
      <c r="AG80" s="323">
        <f t="shared" si="41"/>
        <v>0</v>
      </c>
      <c r="AH80" s="323">
        <f t="shared" si="41"/>
        <v>0</v>
      </c>
      <c r="AI80" s="323" t="str">
        <f t="shared" si="41"/>
        <v>DA</v>
      </c>
      <c r="AJ80" s="323" t="str">
        <f t="shared" si="44"/>
        <v>DA</v>
      </c>
      <c r="AK80" s="323">
        <f t="shared" si="45"/>
        <v>0</v>
      </c>
      <c r="AL80" s="323">
        <f t="shared" si="46"/>
        <v>0</v>
      </c>
      <c r="AM80" s="323">
        <f t="shared" si="47"/>
        <v>0</v>
      </c>
      <c r="AN80" s="323">
        <f t="shared" si="47"/>
        <v>0</v>
      </c>
      <c r="AO80" s="323">
        <f t="shared" si="47"/>
        <v>0</v>
      </c>
      <c r="AP80" s="323">
        <f t="shared" si="47"/>
        <v>0</v>
      </c>
      <c r="AQ80" s="323">
        <f t="shared" si="47"/>
        <v>0</v>
      </c>
      <c r="AR80" s="323">
        <f t="shared" si="47"/>
        <v>0</v>
      </c>
      <c r="AS80" s="323">
        <f t="shared" si="27"/>
        <v>0</v>
      </c>
      <c r="AT80" s="323">
        <f t="shared" si="27"/>
        <v>0</v>
      </c>
      <c r="AU80" s="323" t="str">
        <f t="shared" si="27"/>
        <v>DA</v>
      </c>
      <c r="AV80" s="323" t="str">
        <f t="shared" si="27"/>
        <v>DA</v>
      </c>
      <c r="AW80" s="323">
        <f t="shared" si="27"/>
        <v>0</v>
      </c>
      <c r="AX80" s="323">
        <f t="shared" si="27"/>
        <v>0</v>
      </c>
    </row>
    <row r="81" spans="1:50" ht="38.25">
      <c r="A81" s="323">
        <v>77</v>
      </c>
      <c r="B81" s="323" t="s">
        <v>1732</v>
      </c>
      <c r="C81" s="323">
        <v>24</v>
      </c>
      <c r="D81" s="324" t="s">
        <v>668</v>
      </c>
      <c r="E81" s="325">
        <v>123</v>
      </c>
      <c r="F81" s="323">
        <f t="shared" si="43"/>
        <v>104</v>
      </c>
      <c r="G81" s="323">
        <v>2</v>
      </c>
      <c r="H81" s="323">
        <v>15</v>
      </c>
      <c r="I81" s="323">
        <v>70</v>
      </c>
      <c r="J81" s="323"/>
      <c r="K81" s="323">
        <v>2</v>
      </c>
      <c r="L81" s="323">
        <v>5</v>
      </c>
      <c r="M81" s="323">
        <v>3</v>
      </c>
      <c r="N81" s="323">
        <v>1</v>
      </c>
      <c r="O81" s="323"/>
      <c r="P81" s="323"/>
      <c r="Q81" s="323"/>
      <c r="R81" s="323"/>
      <c r="S81" s="323"/>
      <c r="T81" s="323"/>
      <c r="U81" s="323"/>
      <c r="V81" s="323"/>
      <c r="W81" s="323">
        <v>1</v>
      </c>
      <c r="X81" s="323"/>
      <c r="Y81" s="323">
        <v>5</v>
      </c>
      <c r="Z81" s="323"/>
      <c r="AA81" s="323"/>
      <c r="AB81" s="323"/>
      <c r="AC81" s="323" t="str">
        <f t="shared" si="41"/>
        <v>DA</v>
      </c>
      <c r="AD81" s="323" t="str">
        <f t="shared" si="41"/>
        <v>DA</v>
      </c>
      <c r="AE81" s="323" t="str">
        <f t="shared" si="41"/>
        <v>DA</v>
      </c>
      <c r="AF81" s="323">
        <f t="shared" si="41"/>
        <v>0</v>
      </c>
      <c r="AG81" s="323" t="str">
        <f t="shared" si="41"/>
        <v>DA</v>
      </c>
      <c r="AH81" s="323" t="str">
        <f t="shared" si="41"/>
        <v>DA</v>
      </c>
      <c r="AI81" s="323" t="str">
        <f t="shared" si="41"/>
        <v>DA</v>
      </c>
      <c r="AJ81" s="323" t="str">
        <f t="shared" si="44"/>
        <v>DA</v>
      </c>
      <c r="AK81" s="323">
        <f t="shared" si="45"/>
        <v>0</v>
      </c>
      <c r="AL81" s="323">
        <f t="shared" si="46"/>
        <v>0</v>
      </c>
      <c r="AM81" s="323">
        <f t="shared" si="47"/>
        <v>0</v>
      </c>
      <c r="AN81" s="323">
        <f t="shared" si="47"/>
        <v>0</v>
      </c>
      <c r="AO81" s="323">
        <f t="shared" si="47"/>
        <v>0</v>
      </c>
      <c r="AP81" s="323">
        <f t="shared" si="47"/>
        <v>0</v>
      </c>
      <c r="AQ81" s="323">
        <f t="shared" si="47"/>
        <v>0</v>
      </c>
      <c r="AR81" s="323">
        <f t="shared" si="47"/>
        <v>0</v>
      </c>
      <c r="AS81" s="323" t="str">
        <f t="shared" si="27"/>
        <v>DA</v>
      </c>
      <c r="AT81" s="323">
        <f t="shared" si="27"/>
        <v>0</v>
      </c>
      <c r="AU81" s="323" t="str">
        <f t="shared" si="27"/>
        <v>DA</v>
      </c>
      <c r="AV81" s="323">
        <f t="shared" si="27"/>
        <v>0</v>
      </c>
      <c r="AW81" s="323">
        <f t="shared" si="27"/>
        <v>0</v>
      </c>
      <c r="AX81" s="323">
        <f t="shared" si="27"/>
        <v>0</v>
      </c>
    </row>
    <row r="82" spans="1:50" ht="25.5">
      <c r="A82" s="323">
        <v>78</v>
      </c>
      <c r="B82" s="323" t="s">
        <v>1733</v>
      </c>
      <c r="C82" s="323">
        <v>1</v>
      </c>
      <c r="D82" s="324" t="s">
        <v>665</v>
      </c>
      <c r="E82" s="325">
        <v>17</v>
      </c>
      <c r="F82" s="323">
        <f t="shared" si="43"/>
        <v>10</v>
      </c>
      <c r="G82" s="323"/>
      <c r="H82" s="323"/>
      <c r="I82" s="323">
        <v>10</v>
      </c>
      <c r="J82" s="323"/>
      <c r="K82" s="323"/>
      <c r="L82" s="323"/>
      <c r="M82" s="323"/>
      <c r="N82" s="323"/>
      <c r="O82" s="323"/>
      <c r="P82" s="323"/>
      <c r="Q82" s="323"/>
      <c r="R82" s="323"/>
      <c r="S82" s="323"/>
      <c r="T82" s="323"/>
      <c r="U82" s="323"/>
      <c r="V82" s="323"/>
      <c r="W82" s="323"/>
      <c r="X82" s="323"/>
      <c r="Y82" s="323"/>
      <c r="Z82" s="323"/>
      <c r="AA82" s="323"/>
      <c r="AB82" s="323"/>
      <c r="AC82" s="323">
        <f t="shared" si="41"/>
        <v>0</v>
      </c>
      <c r="AD82" s="323">
        <f t="shared" si="41"/>
        <v>0</v>
      </c>
      <c r="AE82" s="323" t="str">
        <f t="shared" si="41"/>
        <v>DA</v>
      </c>
      <c r="AF82" s="323">
        <f t="shared" si="41"/>
        <v>0</v>
      </c>
      <c r="AG82" s="323">
        <f t="shared" si="41"/>
        <v>0</v>
      </c>
      <c r="AH82" s="323">
        <f t="shared" si="41"/>
        <v>0</v>
      </c>
      <c r="AI82" s="323">
        <f t="shared" si="41"/>
        <v>0</v>
      </c>
      <c r="AJ82" s="323">
        <f t="shared" si="44"/>
        <v>0</v>
      </c>
      <c r="AK82" s="323">
        <f t="shared" si="45"/>
        <v>0</v>
      </c>
      <c r="AL82" s="323">
        <f t="shared" si="46"/>
        <v>0</v>
      </c>
      <c r="AM82" s="323">
        <f t="shared" si="47"/>
        <v>0</v>
      </c>
      <c r="AN82" s="323">
        <f t="shared" si="47"/>
        <v>0</v>
      </c>
      <c r="AO82" s="323">
        <f t="shared" si="47"/>
        <v>0</v>
      </c>
      <c r="AP82" s="323">
        <f t="shared" si="47"/>
        <v>0</v>
      </c>
      <c r="AQ82" s="323">
        <f t="shared" si="47"/>
        <v>0</v>
      </c>
      <c r="AR82" s="323">
        <f t="shared" si="47"/>
        <v>0</v>
      </c>
      <c r="AS82" s="323">
        <f t="shared" si="27"/>
        <v>0</v>
      </c>
      <c r="AT82" s="323">
        <f t="shared" si="27"/>
        <v>0</v>
      </c>
      <c r="AU82" s="323">
        <f t="shared" si="27"/>
        <v>0</v>
      </c>
      <c r="AV82" s="323">
        <f t="shared" si="27"/>
        <v>0</v>
      </c>
      <c r="AW82" s="323">
        <f t="shared" si="27"/>
        <v>0</v>
      </c>
      <c r="AX82" s="323">
        <f t="shared" si="27"/>
        <v>0</v>
      </c>
    </row>
    <row r="83" spans="1:50" ht="12.75">
      <c r="A83" s="323">
        <v>79</v>
      </c>
      <c r="B83" s="323" t="s">
        <v>588</v>
      </c>
      <c r="C83" s="323">
        <v>1</v>
      </c>
      <c r="D83" s="324" t="s">
        <v>567</v>
      </c>
      <c r="E83" s="325">
        <v>92</v>
      </c>
      <c r="F83" s="323">
        <f t="shared" si="43"/>
        <v>57</v>
      </c>
      <c r="G83" s="323"/>
      <c r="H83" s="323">
        <v>2</v>
      </c>
      <c r="I83" s="323">
        <v>5</v>
      </c>
      <c r="J83" s="323"/>
      <c r="K83" s="323">
        <v>2</v>
      </c>
      <c r="L83" s="323">
        <v>5</v>
      </c>
      <c r="M83" s="323"/>
      <c r="N83" s="323">
        <v>2</v>
      </c>
      <c r="O83" s="323">
        <v>5</v>
      </c>
      <c r="P83" s="323"/>
      <c r="Q83" s="323"/>
      <c r="R83" s="323">
        <v>4</v>
      </c>
      <c r="S83" s="323"/>
      <c r="T83" s="323"/>
      <c r="U83" s="323">
        <v>5</v>
      </c>
      <c r="V83" s="323"/>
      <c r="W83" s="323"/>
      <c r="X83" s="323"/>
      <c r="Y83" s="323">
        <v>10</v>
      </c>
      <c r="Z83" s="323">
        <v>14</v>
      </c>
      <c r="AA83" s="323"/>
      <c r="AB83" s="323">
        <v>3</v>
      </c>
      <c r="AC83" s="323">
        <f t="shared" si="41"/>
        <v>0</v>
      </c>
      <c r="AD83" s="323" t="str">
        <f t="shared" si="41"/>
        <v>DA</v>
      </c>
      <c r="AE83" s="323" t="str">
        <f t="shared" si="41"/>
        <v>DA</v>
      </c>
      <c r="AF83" s="323">
        <f t="shared" si="41"/>
        <v>0</v>
      </c>
      <c r="AG83" s="323" t="str">
        <f t="shared" si="41"/>
        <v>DA</v>
      </c>
      <c r="AH83" s="323" t="str">
        <f t="shared" si="41"/>
        <v>DA</v>
      </c>
      <c r="AI83" s="323">
        <f t="shared" si="41"/>
        <v>0</v>
      </c>
      <c r="AJ83" s="323" t="str">
        <f t="shared" si="44"/>
        <v>DA</v>
      </c>
      <c r="AK83" s="323" t="str">
        <f t="shared" si="45"/>
        <v>DA</v>
      </c>
      <c r="AL83" s="323">
        <f t="shared" si="46"/>
        <v>0</v>
      </c>
      <c r="AM83" s="323">
        <f t="shared" si="47"/>
        <v>0</v>
      </c>
      <c r="AN83" s="323" t="str">
        <f t="shared" si="47"/>
        <v>DA</v>
      </c>
      <c r="AO83" s="323">
        <f t="shared" si="47"/>
        <v>0</v>
      </c>
      <c r="AP83" s="323">
        <f t="shared" si="47"/>
        <v>0</v>
      </c>
      <c r="AQ83" s="323" t="str">
        <f t="shared" si="47"/>
        <v>DA</v>
      </c>
      <c r="AR83" s="323">
        <f t="shared" si="47"/>
        <v>0</v>
      </c>
      <c r="AS83" s="323">
        <f t="shared" si="27"/>
        <v>0</v>
      </c>
      <c r="AT83" s="323">
        <f t="shared" si="27"/>
        <v>0</v>
      </c>
      <c r="AU83" s="323" t="str">
        <f t="shared" si="27"/>
        <v>DA</v>
      </c>
      <c r="AV83" s="323" t="str">
        <f t="shared" si="27"/>
        <v>DA</v>
      </c>
      <c r="AW83" s="323">
        <f t="shared" si="27"/>
        <v>0</v>
      </c>
      <c r="AX83" s="323" t="str">
        <f t="shared" si="27"/>
        <v>DA</v>
      </c>
    </row>
    <row r="84" spans="1:50" ht="25.5">
      <c r="A84" s="323">
        <v>80</v>
      </c>
      <c r="B84" s="103" t="s">
        <v>1734</v>
      </c>
      <c r="C84" s="125">
        <v>1</v>
      </c>
      <c r="D84" s="324" t="s">
        <v>567</v>
      </c>
      <c r="E84" s="325">
        <v>364</v>
      </c>
      <c r="F84" s="323">
        <f t="shared" si="43"/>
        <v>304</v>
      </c>
      <c r="G84" s="323"/>
      <c r="H84" s="323">
        <v>5</v>
      </c>
      <c r="I84" s="323"/>
      <c r="J84" s="323"/>
      <c r="K84" s="323"/>
      <c r="L84" s="323">
        <v>5</v>
      </c>
      <c r="M84" s="323"/>
      <c r="N84" s="323"/>
      <c r="O84" s="323"/>
      <c r="P84" s="323">
        <v>25</v>
      </c>
      <c r="Q84" s="323"/>
      <c r="R84" s="323">
        <v>4</v>
      </c>
      <c r="S84" s="323"/>
      <c r="T84" s="323"/>
      <c r="U84" s="323">
        <v>5</v>
      </c>
      <c r="V84" s="323"/>
      <c r="W84" s="92">
        <v>250</v>
      </c>
      <c r="X84" s="323"/>
      <c r="Y84" s="323">
        <v>10</v>
      </c>
      <c r="Z84" s="323"/>
      <c r="AA84" s="323"/>
      <c r="AB84" s="323"/>
      <c r="AC84" s="323">
        <f t="shared" si="41"/>
        <v>0</v>
      </c>
      <c r="AD84" s="323" t="str">
        <f t="shared" si="41"/>
        <v>DA</v>
      </c>
      <c r="AE84" s="323">
        <f t="shared" si="41"/>
        <v>0</v>
      </c>
      <c r="AF84" s="323">
        <f t="shared" si="41"/>
        <v>0</v>
      </c>
      <c r="AG84" s="323">
        <f t="shared" si="41"/>
        <v>0</v>
      </c>
      <c r="AH84" s="323" t="str">
        <f t="shared" si="41"/>
        <v>DA</v>
      </c>
      <c r="AI84" s="323">
        <f t="shared" si="41"/>
        <v>0</v>
      </c>
      <c r="AJ84" s="323">
        <f t="shared" si="44"/>
        <v>0</v>
      </c>
      <c r="AK84" s="323">
        <f t="shared" si="45"/>
        <v>0</v>
      </c>
      <c r="AL84" s="323" t="str">
        <f t="shared" si="46"/>
        <v>DA</v>
      </c>
      <c r="AM84" s="323">
        <f t="shared" si="47"/>
        <v>0</v>
      </c>
      <c r="AN84" s="323" t="str">
        <f t="shared" si="47"/>
        <v>DA</v>
      </c>
      <c r="AO84" s="323">
        <f t="shared" si="47"/>
        <v>0</v>
      </c>
      <c r="AP84" s="323">
        <f t="shared" si="47"/>
        <v>0</v>
      </c>
      <c r="AQ84" s="323" t="str">
        <f t="shared" si="47"/>
        <v>DA</v>
      </c>
      <c r="AR84" s="323">
        <f t="shared" si="47"/>
        <v>0</v>
      </c>
      <c r="AS84" s="323" t="str">
        <f t="shared" si="27"/>
        <v>DA</v>
      </c>
      <c r="AT84" s="323">
        <f t="shared" si="27"/>
        <v>0</v>
      </c>
      <c r="AU84" s="323" t="str">
        <f t="shared" si="27"/>
        <v>DA</v>
      </c>
      <c r="AV84" s="323">
        <f t="shared" si="27"/>
        <v>0</v>
      </c>
      <c r="AW84" s="323">
        <f t="shared" si="27"/>
        <v>0</v>
      </c>
      <c r="AX84" s="323">
        <f t="shared" si="27"/>
        <v>0</v>
      </c>
    </row>
    <row r="85" spans="1:50" ht="12.75">
      <c r="A85" s="323">
        <v>81</v>
      </c>
      <c r="B85" s="323" t="s">
        <v>2814</v>
      </c>
      <c r="C85" s="323">
        <v>100</v>
      </c>
      <c r="D85" s="324" t="s">
        <v>587</v>
      </c>
      <c r="E85" s="325">
        <v>47</v>
      </c>
      <c r="F85" s="323">
        <f t="shared" si="43"/>
        <v>38</v>
      </c>
      <c r="G85" s="323"/>
      <c r="H85" s="323"/>
      <c r="I85" s="323"/>
      <c r="J85" s="323"/>
      <c r="K85" s="323">
        <v>6</v>
      </c>
      <c r="L85" s="323"/>
      <c r="M85" s="323"/>
      <c r="N85" s="323"/>
      <c r="O85" s="323"/>
      <c r="P85" s="323"/>
      <c r="Q85" s="323"/>
      <c r="R85" s="323"/>
      <c r="S85" s="323">
        <v>10</v>
      </c>
      <c r="T85" s="323">
        <v>20</v>
      </c>
      <c r="U85" s="323"/>
      <c r="V85" s="323"/>
      <c r="W85" s="323"/>
      <c r="X85" s="323"/>
      <c r="Y85" s="323">
        <v>2</v>
      </c>
      <c r="Z85" s="323"/>
      <c r="AA85" s="323"/>
      <c r="AB85" s="323"/>
      <c r="AC85" s="323">
        <f t="shared" si="41"/>
        <v>0</v>
      </c>
      <c r="AD85" s="323">
        <f t="shared" si="41"/>
        <v>0</v>
      </c>
      <c r="AE85" s="323">
        <f t="shared" si="41"/>
        <v>0</v>
      </c>
      <c r="AF85" s="323">
        <f t="shared" si="41"/>
        <v>0</v>
      </c>
      <c r="AG85" s="323" t="str">
        <f t="shared" si="41"/>
        <v>DA</v>
      </c>
      <c r="AH85" s="323">
        <f t="shared" si="41"/>
        <v>0</v>
      </c>
      <c r="AI85" s="323">
        <f t="shared" si="41"/>
        <v>0</v>
      </c>
      <c r="AJ85" s="323">
        <f t="shared" si="44"/>
        <v>0</v>
      </c>
      <c r="AK85" s="323">
        <f t="shared" si="45"/>
        <v>0</v>
      </c>
      <c r="AL85" s="323">
        <f t="shared" si="46"/>
        <v>0</v>
      </c>
      <c r="AM85" s="323">
        <f t="shared" si="47"/>
        <v>0</v>
      </c>
      <c r="AN85" s="323">
        <f t="shared" si="47"/>
        <v>0</v>
      </c>
      <c r="AO85" s="323" t="str">
        <f t="shared" si="47"/>
        <v>DA</v>
      </c>
      <c r="AP85" s="323" t="str">
        <f t="shared" si="47"/>
        <v>DA</v>
      </c>
      <c r="AQ85" s="323">
        <f t="shared" si="47"/>
        <v>0</v>
      </c>
      <c r="AR85" s="323">
        <f t="shared" si="47"/>
        <v>0</v>
      </c>
      <c r="AS85" s="323">
        <f t="shared" si="27"/>
        <v>0</v>
      </c>
      <c r="AT85" s="323">
        <f t="shared" si="27"/>
        <v>0</v>
      </c>
      <c r="AU85" s="323" t="str">
        <f t="shared" si="27"/>
        <v>DA</v>
      </c>
      <c r="AV85" s="323">
        <f t="shared" si="27"/>
        <v>0</v>
      </c>
      <c r="AW85" s="323">
        <f t="shared" si="27"/>
        <v>0</v>
      </c>
      <c r="AX85" s="323">
        <f t="shared" si="27"/>
        <v>0</v>
      </c>
    </row>
    <row r="86" spans="1:50" ht="12.75">
      <c r="A86" s="323">
        <v>82</v>
      </c>
      <c r="B86" s="323" t="s">
        <v>2815</v>
      </c>
      <c r="C86" s="323">
        <v>100</v>
      </c>
      <c r="D86" s="324" t="s">
        <v>567</v>
      </c>
      <c r="E86" s="325">
        <v>120</v>
      </c>
      <c r="F86" s="323">
        <f t="shared" si="43"/>
        <v>101</v>
      </c>
      <c r="G86" s="323"/>
      <c r="H86" s="323"/>
      <c r="I86" s="323"/>
      <c r="J86" s="323"/>
      <c r="K86" s="323"/>
      <c r="L86" s="323"/>
      <c r="M86" s="323"/>
      <c r="N86" s="323"/>
      <c r="O86" s="323"/>
      <c r="P86" s="323"/>
      <c r="Q86" s="323"/>
      <c r="R86" s="323"/>
      <c r="S86" s="323"/>
      <c r="T86" s="323"/>
      <c r="U86" s="323"/>
      <c r="V86" s="323"/>
      <c r="W86" s="323"/>
      <c r="X86" s="323"/>
      <c r="Y86" s="323">
        <v>100</v>
      </c>
      <c r="Z86" s="323"/>
      <c r="AA86" s="323"/>
      <c r="AB86" s="323">
        <v>1</v>
      </c>
      <c r="AC86" s="323">
        <f t="shared" si="41"/>
        <v>0</v>
      </c>
      <c r="AD86" s="323">
        <f t="shared" si="41"/>
        <v>0</v>
      </c>
      <c r="AE86" s="323">
        <f t="shared" si="41"/>
        <v>0</v>
      </c>
      <c r="AF86" s="323">
        <f t="shared" si="41"/>
        <v>0</v>
      </c>
      <c r="AG86" s="323">
        <f t="shared" si="41"/>
        <v>0</v>
      </c>
      <c r="AH86" s="323">
        <f t="shared" si="41"/>
        <v>0</v>
      </c>
      <c r="AI86" s="323">
        <f t="shared" si="41"/>
        <v>0</v>
      </c>
      <c r="AJ86" s="323">
        <f t="shared" si="44"/>
        <v>0</v>
      </c>
      <c r="AK86" s="323">
        <f t="shared" si="45"/>
        <v>0</v>
      </c>
      <c r="AL86" s="323">
        <f t="shared" si="46"/>
        <v>0</v>
      </c>
      <c r="AM86" s="323">
        <f t="shared" si="47"/>
        <v>0</v>
      </c>
      <c r="AN86" s="323">
        <f t="shared" si="47"/>
        <v>0</v>
      </c>
      <c r="AO86" s="323">
        <f t="shared" si="47"/>
        <v>0</v>
      </c>
      <c r="AP86" s="323">
        <f t="shared" si="47"/>
        <v>0</v>
      </c>
      <c r="AQ86" s="323">
        <f t="shared" si="47"/>
        <v>0</v>
      </c>
      <c r="AR86" s="323">
        <f t="shared" si="47"/>
        <v>0</v>
      </c>
      <c r="AS86" s="323">
        <f t="shared" si="27"/>
        <v>0</v>
      </c>
      <c r="AT86" s="323">
        <f t="shared" si="27"/>
        <v>0</v>
      </c>
      <c r="AU86" s="323" t="str">
        <f t="shared" si="27"/>
        <v>DA</v>
      </c>
      <c r="AV86" s="323">
        <f aca="true" t="shared" si="48" ref="AV86:AX109">IF(Z86&gt;0,"DA",0)</f>
        <v>0</v>
      </c>
      <c r="AW86" s="323">
        <f t="shared" si="48"/>
        <v>0</v>
      </c>
      <c r="AX86" s="323" t="str">
        <f t="shared" si="48"/>
        <v>DA</v>
      </c>
    </row>
    <row r="87" spans="1:50" ht="12.75">
      <c r="A87" s="323">
        <v>83</v>
      </c>
      <c r="B87" s="323" t="s">
        <v>589</v>
      </c>
      <c r="C87" s="323">
        <v>1</v>
      </c>
      <c r="D87" s="324" t="s">
        <v>665</v>
      </c>
      <c r="E87" s="325">
        <v>1700</v>
      </c>
      <c r="F87" s="323">
        <f t="shared" si="43"/>
        <v>1225</v>
      </c>
      <c r="G87" s="323"/>
      <c r="H87" s="323"/>
      <c r="I87" s="323"/>
      <c r="J87" s="323"/>
      <c r="K87" s="323"/>
      <c r="L87" s="323"/>
      <c r="M87" s="323">
        <v>250</v>
      </c>
      <c r="N87" s="323"/>
      <c r="O87" s="323"/>
      <c r="P87" s="323"/>
      <c r="Q87" s="323"/>
      <c r="R87" s="323"/>
      <c r="S87" s="323"/>
      <c r="T87" s="323"/>
      <c r="U87" s="323"/>
      <c r="V87" s="323"/>
      <c r="W87" s="323"/>
      <c r="X87" s="323"/>
      <c r="Y87" s="323">
        <v>100</v>
      </c>
      <c r="Z87" s="323">
        <v>875</v>
      </c>
      <c r="AA87" s="323"/>
      <c r="AB87" s="323"/>
      <c r="AC87" s="323">
        <f t="shared" si="41"/>
        <v>0</v>
      </c>
      <c r="AD87" s="323">
        <f t="shared" si="41"/>
        <v>0</v>
      </c>
      <c r="AE87" s="323">
        <f t="shared" si="41"/>
        <v>0</v>
      </c>
      <c r="AF87" s="323">
        <f t="shared" si="41"/>
        <v>0</v>
      </c>
      <c r="AG87" s="323">
        <f t="shared" si="41"/>
        <v>0</v>
      </c>
      <c r="AH87" s="323">
        <f t="shared" si="41"/>
        <v>0</v>
      </c>
      <c r="AI87" s="323" t="str">
        <f t="shared" si="41"/>
        <v>DA</v>
      </c>
      <c r="AJ87" s="323">
        <f t="shared" si="44"/>
        <v>0</v>
      </c>
      <c r="AK87" s="323">
        <f t="shared" si="45"/>
        <v>0</v>
      </c>
      <c r="AL87" s="323">
        <f t="shared" si="46"/>
        <v>0</v>
      </c>
      <c r="AM87" s="323">
        <f t="shared" si="47"/>
        <v>0</v>
      </c>
      <c r="AN87" s="323">
        <f t="shared" si="47"/>
        <v>0</v>
      </c>
      <c r="AO87" s="323">
        <f t="shared" si="47"/>
        <v>0</v>
      </c>
      <c r="AP87" s="323">
        <f t="shared" si="47"/>
        <v>0</v>
      </c>
      <c r="AQ87" s="323">
        <f t="shared" si="47"/>
        <v>0</v>
      </c>
      <c r="AR87" s="323">
        <f t="shared" si="47"/>
        <v>0</v>
      </c>
      <c r="AS87" s="323">
        <f t="shared" si="47"/>
        <v>0</v>
      </c>
      <c r="AT87" s="323">
        <f t="shared" si="47"/>
        <v>0</v>
      </c>
      <c r="AU87" s="323" t="str">
        <f t="shared" si="47"/>
        <v>DA</v>
      </c>
      <c r="AV87" s="323" t="str">
        <f t="shared" si="48"/>
        <v>DA</v>
      </c>
      <c r="AW87" s="323">
        <f t="shared" si="48"/>
        <v>0</v>
      </c>
      <c r="AX87" s="323">
        <f t="shared" si="48"/>
        <v>0</v>
      </c>
    </row>
    <row r="88" spans="1:50" ht="12.75">
      <c r="A88" s="330">
        <v>84</v>
      </c>
      <c r="B88" s="330" t="s">
        <v>590</v>
      </c>
      <c r="C88" s="330">
        <v>1</v>
      </c>
      <c r="D88" s="331" t="s">
        <v>666</v>
      </c>
      <c r="E88" s="332">
        <v>5100</v>
      </c>
      <c r="F88" s="323">
        <f t="shared" si="43"/>
        <v>727</v>
      </c>
      <c r="G88" s="323"/>
      <c r="H88" s="323"/>
      <c r="I88" s="323">
        <v>2</v>
      </c>
      <c r="J88" s="323"/>
      <c r="K88" s="323"/>
      <c r="L88" s="323"/>
      <c r="M88" s="323">
        <v>250</v>
      </c>
      <c r="N88" s="323"/>
      <c r="O88" s="323"/>
      <c r="P88" s="323"/>
      <c r="Q88" s="323"/>
      <c r="R88" s="323"/>
      <c r="S88" s="323"/>
      <c r="T88" s="323"/>
      <c r="U88" s="323"/>
      <c r="V88" s="323"/>
      <c r="W88" s="323"/>
      <c r="X88" s="323"/>
      <c r="Y88" s="323">
        <v>100</v>
      </c>
      <c r="Z88" s="323">
        <v>375</v>
      </c>
      <c r="AA88" s="323"/>
      <c r="AB88" s="323"/>
      <c r="AC88" s="323">
        <f t="shared" si="41"/>
        <v>0</v>
      </c>
      <c r="AD88" s="323">
        <f t="shared" si="41"/>
        <v>0</v>
      </c>
      <c r="AE88" s="323" t="str">
        <f t="shared" si="41"/>
        <v>DA</v>
      </c>
      <c r="AF88" s="323">
        <f t="shared" si="41"/>
        <v>0</v>
      </c>
      <c r="AG88" s="323">
        <f t="shared" si="41"/>
        <v>0</v>
      </c>
      <c r="AH88" s="323">
        <f t="shared" si="41"/>
        <v>0</v>
      </c>
      <c r="AI88" s="323" t="str">
        <f t="shared" si="41"/>
        <v>DA</v>
      </c>
      <c r="AJ88" s="323">
        <f t="shared" si="44"/>
        <v>0</v>
      </c>
      <c r="AK88" s="323">
        <f t="shared" si="45"/>
        <v>0</v>
      </c>
      <c r="AL88" s="323">
        <f t="shared" si="46"/>
        <v>0</v>
      </c>
      <c r="AM88" s="323">
        <f t="shared" si="47"/>
        <v>0</v>
      </c>
      <c r="AN88" s="323">
        <f t="shared" si="47"/>
        <v>0</v>
      </c>
      <c r="AO88" s="323">
        <f t="shared" si="47"/>
        <v>0</v>
      </c>
      <c r="AP88" s="323">
        <f t="shared" si="47"/>
        <v>0</v>
      </c>
      <c r="AQ88" s="323">
        <f t="shared" si="47"/>
        <v>0</v>
      </c>
      <c r="AR88" s="323">
        <f t="shared" si="47"/>
        <v>0</v>
      </c>
      <c r="AS88" s="323">
        <f t="shared" si="47"/>
        <v>0</v>
      </c>
      <c r="AT88" s="323">
        <f t="shared" si="47"/>
        <v>0</v>
      </c>
      <c r="AU88" s="323" t="str">
        <f t="shared" si="47"/>
        <v>DA</v>
      </c>
      <c r="AV88" s="323" t="str">
        <f t="shared" si="48"/>
        <v>DA</v>
      </c>
      <c r="AW88" s="323">
        <f t="shared" si="48"/>
        <v>0</v>
      </c>
      <c r="AX88" s="323">
        <f t="shared" si="48"/>
        <v>0</v>
      </c>
    </row>
    <row r="89" spans="1:50" ht="63.75">
      <c r="A89" s="333"/>
      <c r="B89" s="334" t="s">
        <v>1735</v>
      </c>
      <c r="C89" s="335"/>
      <c r="D89" s="333"/>
      <c r="E89" s="333"/>
      <c r="F89" s="323">
        <f t="shared" si="43"/>
        <v>0</v>
      </c>
      <c r="G89" s="333"/>
      <c r="H89" s="333"/>
      <c r="I89" s="333"/>
      <c r="J89" s="333"/>
      <c r="K89" s="333"/>
      <c r="L89" s="333"/>
      <c r="M89" s="333"/>
      <c r="N89" s="333"/>
      <c r="O89" s="333"/>
      <c r="P89" s="333"/>
      <c r="Q89" s="333"/>
      <c r="R89" s="333"/>
      <c r="S89" s="333"/>
      <c r="T89" s="333"/>
      <c r="U89" s="333"/>
      <c r="V89" s="333"/>
      <c r="W89" s="333"/>
      <c r="X89" s="333"/>
      <c r="Y89" s="333"/>
      <c r="Z89" s="333"/>
      <c r="AA89" s="333"/>
      <c r="AB89" s="333"/>
      <c r="AC89" s="323">
        <f t="shared" si="41"/>
        <v>0</v>
      </c>
      <c r="AD89" s="323">
        <f t="shared" si="41"/>
        <v>0</v>
      </c>
      <c r="AE89" s="323">
        <f t="shared" si="41"/>
        <v>0</v>
      </c>
      <c r="AF89" s="323">
        <f t="shared" si="41"/>
        <v>0</v>
      </c>
      <c r="AG89" s="323">
        <f t="shared" si="41"/>
        <v>0</v>
      </c>
      <c r="AH89" s="323">
        <f t="shared" si="41"/>
        <v>0</v>
      </c>
      <c r="AI89" s="323">
        <f t="shared" si="41"/>
        <v>0</v>
      </c>
      <c r="AJ89" s="323">
        <f t="shared" si="44"/>
        <v>0</v>
      </c>
      <c r="AK89" s="323">
        <f t="shared" si="45"/>
        <v>0</v>
      </c>
      <c r="AL89" s="323">
        <f t="shared" si="46"/>
        <v>0</v>
      </c>
      <c r="AM89" s="323">
        <f t="shared" si="47"/>
        <v>0</v>
      </c>
      <c r="AN89" s="323">
        <f t="shared" si="47"/>
        <v>0</v>
      </c>
      <c r="AO89" s="323">
        <f t="shared" si="47"/>
        <v>0</v>
      </c>
      <c r="AP89" s="323">
        <f t="shared" si="47"/>
        <v>0</v>
      </c>
      <c r="AQ89" s="323">
        <f t="shared" si="47"/>
        <v>0</v>
      </c>
      <c r="AR89" s="323">
        <f t="shared" si="47"/>
        <v>0</v>
      </c>
      <c r="AS89" s="323">
        <f t="shared" si="47"/>
        <v>0</v>
      </c>
      <c r="AT89" s="323">
        <f t="shared" si="47"/>
        <v>0</v>
      </c>
      <c r="AU89" s="323">
        <f t="shared" si="47"/>
        <v>0</v>
      </c>
      <c r="AV89" s="323">
        <f t="shared" si="48"/>
        <v>0</v>
      </c>
      <c r="AW89" s="323">
        <f t="shared" si="48"/>
        <v>0</v>
      </c>
      <c r="AX89" s="323">
        <f t="shared" si="48"/>
        <v>0</v>
      </c>
    </row>
    <row r="90" spans="1:50" ht="25.5">
      <c r="A90" s="333">
        <v>85</v>
      </c>
      <c r="B90" s="42" t="s">
        <v>1736</v>
      </c>
      <c r="C90" s="335">
        <v>1</v>
      </c>
      <c r="D90" s="336" t="s">
        <v>665</v>
      </c>
      <c r="E90" s="335"/>
      <c r="F90" s="323">
        <f t="shared" si="43"/>
        <v>30</v>
      </c>
      <c r="G90" s="333"/>
      <c r="H90" s="333"/>
      <c r="I90" s="333">
        <v>30</v>
      </c>
      <c r="J90" s="333"/>
      <c r="K90" s="333"/>
      <c r="L90" s="333"/>
      <c r="M90" s="333"/>
      <c r="N90" s="333"/>
      <c r="O90" s="333"/>
      <c r="P90" s="333"/>
      <c r="Q90" s="333"/>
      <c r="R90" s="333"/>
      <c r="S90" s="333"/>
      <c r="T90" s="333"/>
      <c r="U90" s="333"/>
      <c r="V90" s="333"/>
      <c r="W90" s="333"/>
      <c r="X90" s="333"/>
      <c r="Y90" s="333"/>
      <c r="Z90" s="333"/>
      <c r="AA90" s="333"/>
      <c r="AB90" s="333"/>
      <c r="AC90" s="323">
        <f t="shared" si="41"/>
        <v>0</v>
      </c>
      <c r="AD90" s="323">
        <f t="shared" si="41"/>
        <v>0</v>
      </c>
      <c r="AE90" s="323" t="str">
        <f t="shared" si="41"/>
        <v>DA</v>
      </c>
      <c r="AF90" s="323">
        <f t="shared" si="41"/>
        <v>0</v>
      </c>
      <c r="AG90" s="323">
        <f t="shared" si="41"/>
        <v>0</v>
      </c>
      <c r="AH90" s="323">
        <f t="shared" si="41"/>
        <v>0</v>
      </c>
      <c r="AI90" s="323">
        <f t="shared" si="41"/>
        <v>0</v>
      </c>
      <c r="AJ90" s="323">
        <f t="shared" si="44"/>
        <v>0</v>
      </c>
      <c r="AK90" s="323">
        <f t="shared" si="45"/>
        <v>0</v>
      </c>
      <c r="AL90" s="323">
        <f t="shared" si="46"/>
        <v>0</v>
      </c>
      <c r="AM90" s="323">
        <f t="shared" si="47"/>
        <v>0</v>
      </c>
      <c r="AN90" s="323">
        <f t="shared" si="47"/>
        <v>0</v>
      </c>
      <c r="AO90" s="323">
        <f t="shared" si="47"/>
        <v>0</v>
      </c>
      <c r="AP90" s="323">
        <f t="shared" si="47"/>
        <v>0</v>
      </c>
      <c r="AQ90" s="323">
        <f t="shared" si="47"/>
        <v>0</v>
      </c>
      <c r="AR90" s="323">
        <f t="shared" si="47"/>
        <v>0</v>
      </c>
      <c r="AS90" s="323">
        <f t="shared" si="47"/>
        <v>0</v>
      </c>
      <c r="AT90" s="323">
        <f t="shared" si="47"/>
        <v>0</v>
      </c>
      <c r="AU90" s="323">
        <f t="shared" si="47"/>
        <v>0</v>
      </c>
      <c r="AV90" s="323">
        <f t="shared" si="48"/>
        <v>0</v>
      </c>
      <c r="AW90" s="323">
        <f t="shared" si="48"/>
        <v>0</v>
      </c>
      <c r="AX90" s="323">
        <f t="shared" si="48"/>
        <v>0</v>
      </c>
    </row>
    <row r="91" spans="1:50" ht="12.75">
      <c r="A91" s="333">
        <v>86</v>
      </c>
      <c r="B91" s="42" t="s">
        <v>1737</v>
      </c>
      <c r="C91" s="335">
        <v>500</v>
      </c>
      <c r="D91" s="336" t="s">
        <v>587</v>
      </c>
      <c r="E91" s="335"/>
      <c r="F91" s="323">
        <f t="shared" si="43"/>
        <v>280</v>
      </c>
      <c r="G91" s="333"/>
      <c r="H91" s="333"/>
      <c r="I91" s="333"/>
      <c r="J91" s="333"/>
      <c r="K91" s="333"/>
      <c r="L91" s="333"/>
      <c r="M91" s="333"/>
      <c r="N91" s="333"/>
      <c r="O91" s="333"/>
      <c r="P91" s="333"/>
      <c r="Q91" s="333"/>
      <c r="R91" s="333"/>
      <c r="S91" s="333"/>
      <c r="T91" s="333"/>
      <c r="U91" s="333"/>
      <c r="V91" s="333"/>
      <c r="W91" s="333"/>
      <c r="X91" s="333"/>
      <c r="Y91" s="333"/>
      <c r="Z91" s="333">
        <v>280</v>
      </c>
      <c r="AA91" s="333"/>
      <c r="AB91" s="333"/>
      <c r="AC91" s="323">
        <f t="shared" si="41"/>
        <v>0</v>
      </c>
      <c r="AD91" s="323">
        <f t="shared" si="41"/>
        <v>0</v>
      </c>
      <c r="AE91" s="323">
        <f t="shared" si="41"/>
        <v>0</v>
      </c>
      <c r="AF91" s="323">
        <f t="shared" si="41"/>
        <v>0</v>
      </c>
      <c r="AG91" s="323">
        <f t="shared" si="41"/>
        <v>0</v>
      </c>
      <c r="AH91" s="323">
        <f t="shared" si="41"/>
        <v>0</v>
      </c>
      <c r="AI91" s="323">
        <f t="shared" si="41"/>
        <v>0</v>
      </c>
      <c r="AJ91" s="323">
        <f t="shared" si="44"/>
        <v>0</v>
      </c>
      <c r="AK91" s="323">
        <f t="shared" si="45"/>
        <v>0</v>
      </c>
      <c r="AL91" s="323">
        <f t="shared" si="46"/>
        <v>0</v>
      </c>
      <c r="AM91" s="323">
        <f t="shared" si="47"/>
        <v>0</v>
      </c>
      <c r="AN91" s="323">
        <f t="shared" si="47"/>
        <v>0</v>
      </c>
      <c r="AO91" s="323">
        <f t="shared" si="47"/>
        <v>0</v>
      </c>
      <c r="AP91" s="323">
        <f t="shared" si="47"/>
        <v>0</v>
      </c>
      <c r="AQ91" s="323">
        <f t="shared" si="47"/>
        <v>0</v>
      </c>
      <c r="AR91" s="323">
        <f t="shared" si="47"/>
        <v>0</v>
      </c>
      <c r="AS91" s="323">
        <f t="shared" si="47"/>
        <v>0</v>
      </c>
      <c r="AT91" s="323">
        <f t="shared" si="47"/>
        <v>0</v>
      </c>
      <c r="AU91" s="323">
        <f t="shared" si="47"/>
        <v>0</v>
      </c>
      <c r="AV91" s="323" t="str">
        <f t="shared" si="48"/>
        <v>DA</v>
      </c>
      <c r="AW91" s="323">
        <f t="shared" si="48"/>
        <v>0</v>
      </c>
      <c r="AX91" s="323">
        <f t="shared" si="48"/>
        <v>0</v>
      </c>
    </row>
    <row r="92" spans="1:50" ht="12.75">
      <c r="A92" s="333">
        <v>87</v>
      </c>
      <c r="B92" s="42" t="s">
        <v>1738</v>
      </c>
      <c r="C92" s="335">
        <v>1</v>
      </c>
      <c r="D92" s="336" t="s">
        <v>665</v>
      </c>
      <c r="E92" s="335"/>
      <c r="F92" s="323">
        <f t="shared" si="43"/>
        <v>7</v>
      </c>
      <c r="G92" s="333"/>
      <c r="H92" s="333"/>
      <c r="I92" s="333"/>
      <c r="J92" s="333"/>
      <c r="K92" s="333"/>
      <c r="L92" s="333"/>
      <c r="M92" s="333"/>
      <c r="N92" s="333"/>
      <c r="O92" s="333"/>
      <c r="P92" s="333"/>
      <c r="Q92" s="333"/>
      <c r="R92" s="333"/>
      <c r="S92" s="333"/>
      <c r="T92" s="333"/>
      <c r="U92" s="333"/>
      <c r="V92" s="333"/>
      <c r="W92" s="333"/>
      <c r="X92" s="333"/>
      <c r="Y92" s="333"/>
      <c r="Z92" s="333">
        <v>7</v>
      </c>
      <c r="AA92" s="333"/>
      <c r="AB92" s="333"/>
      <c r="AC92" s="323">
        <f t="shared" si="41"/>
        <v>0</v>
      </c>
      <c r="AD92" s="323">
        <f t="shared" si="41"/>
        <v>0</v>
      </c>
      <c r="AE92" s="323">
        <f t="shared" si="41"/>
        <v>0</v>
      </c>
      <c r="AF92" s="323">
        <f t="shared" si="41"/>
        <v>0</v>
      </c>
      <c r="AG92" s="323">
        <f t="shared" si="41"/>
        <v>0</v>
      </c>
      <c r="AH92" s="323">
        <f t="shared" si="41"/>
        <v>0</v>
      </c>
      <c r="AI92" s="323">
        <f t="shared" si="41"/>
        <v>0</v>
      </c>
      <c r="AJ92" s="323">
        <f t="shared" si="44"/>
        <v>0</v>
      </c>
      <c r="AK92" s="323">
        <f t="shared" si="45"/>
        <v>0</v>
      </c>
      <c r="AL92" s="323">
        <f t="shared" si="46"/>
        <v>0</v>
      </c>
      <c r="AM92" s="323">
        <f t="shared" si="47"/>
        <v>0</v>
      </c>
      <c r="AN92" s="323">
        <f t="shared" si="47"/>
        <v>0</v>
      </c>
      <c r="AO92" s="323">
        <f t="shared" si="47"/>
        <v>0</v>
      </c>
      <c r="AP92" s="323">
        <f t="shared" si="47"/>
        <v>0</v>
      </c>
      <c r="AQ92" s="323">
        <f t="shared" si="47"/>
        <v>0</v>
      </c>
      <c r="AR92" s="323">
        <f t="shared" si="47"/>
        <v>0</v>
      </c>
      <c r="AS92" s="323">
        <f t="shared" si="47"/>
        <v>0</v>
      </c>
      <c r="AT92" s="323">
        <f t="shared" si="47"/>
        <v>0</v>
      </c>
      <c r="AU92" s="323">
        <f t="shared" si="47"/>
        <v>0</v>
      </c>
      <c r="AV92" s="323" t="str">
        <f t="shared" si="48"/>
        <v>DA</v>
      </c>
      <c r="AW92" s="323">
        <f t="shared" si="48"/>
        <v>0</v>
      </c>
      <c r="AX92" s="323">
        <f t="shared" si="48"/>
        <v>0</v>
      </c>
    </row>
    <row r="93" spans="1:50" ht="12.75">
      <c r="A93" s="333">
        <v>88</v>
      </c>
      <c r="B93" s="42" t="s">
        <v>1739</v>
      </c>
      <c r="C93" s="335">
        <v>1</v>
      </c>
      <c r="D93" s="336" t="s">
        <v>617</v>
      </c>
      <c r="E93" s="335"/>
      <c r="F93" s="323">
        <f t="shared" si="43"/>
        <v>4</v>
      </c>
      <c r="G93" s="333"/>
      <c r="H93" s="333"/>
      <c r="I93" s="333"/>
      <c r="J93" s="333"/>
      <c r="K93" s="333"/>
      <c r="L93" s="333"/>
      <c r="M93" s="333"/>
      <c r="N93" s="333"/>
      <c r="O93" s="333"/>
      <c r="P93" s="333"/>
      <c r="Q93" s="333"/>
      <c r="R93" s="333"/>
      <c r="S93" s="333"/>
      <c r="T93" s="333"/>
      <c r="U93" s="333"/>
      <c r="V93" s="333"/>
      <c r="W93" s="333"/>
      <c r="X93" s="333"/>
      <c r="Y93" s="333"/>
      <c r="Z93" s="333">
        <v>4</v>
      </c>
      <c r="AA93" s="333"/>
      <c r="AB93" s="333"/>
      <c r="AC93" s="323">
        <f t="shared" si="41"/>
        <v>0</v>
      </c>
      <c r="AD93" s="323">
        <f t="shared" si="41"/>
        <v>0</v>
      </c>
      <c r="AE93" s="323">
        <f t="shared" si="41"/>
        <v>0</v>
      </c>
      <c r="AF93" s="323">
        <f t="shared" si="41"/>
        <v>0</v>
      </c>
      <c r="AG93" s="323">
        <f t="shared" si="41"/>
        <v>0</v>
      </c>
      <c r="AH93" s="323">
        <f t="shared" si="41"/>
        <v>0</v>
      </c>
      <c r="AI93" s="323">
        <f t="shared" si="41"/>
        <v>0</v>
      </c>
      <c r="AJ93" s="323">
        <f t="shared" si="44"/>
        <v>0</v>
      </c>
      <c r="AK93" s="323">
        <f t="shared" si="45"/>
        <v>0</v>
      </c>
      <c r="AL93" s="323">
        <f t="shared" si="46"/>
        <v>0</v>
      </c>
      <c r="AM93" s="323">
        <f t="shared" si="47"/>
        <v>0</v>
      </c>
      <c r="AN93" s="323">
        <f t="shared" si="47"/>
        <v>0</v>
      </c>
      <c r="AO93" s="323">
        <f t="shared" si="47"/>
        <v>0</v>
      </c>
      <c r="AP93" s="323">
        <f t="shared" si="47"/>
        <v>0</v>
      </c>
      <c r="AQ93" s="323">
        <f t="shared" si="47"/>
        <v>0</v>
      </c>
      <c r="AR93" s="323">
        <f t="shared" si="47"/>
        <v>0</v>
      </c>
      <c r="AS93" s="323">
        <f t="shared" si="47"/>
        <v>0</v>
      </c>
      <c r="AT93" s="323">
        <f t="shared" si="47"/>
        <v>0</v>
      </c>
      <c r="AU93" s="323">
        <f t="shared" si="47"/>
        <v>0</v>
      </c>
      <c r="AV93" s="323" t="str">
        <f t="shared" si="48"/>
        <v>DA</v>
      </c>
      <c r="AW93" s="323">
        <f t="shared" si="48"/>
        <v>0</v>
      </c>
      <c r="AX93" s="323">
        <f t="shared" si="48"/>
        <v>0</v>
      </c>
    </row>
    <row r="94" spans="1:50" ht="12.75">
      <c r="A94" s="333">
        <v>89</v>
      </c>
      <c r="B94" s="42" t="s">
        <v>1740</v>
      </c>
      <c r="C94" s="335">
        <v>6</v>
      </c>
      <c r="D94" s="336" t="s">
        <v>617</v>
      </c>
      <c r="E94" s="335"/>
      <c r="F94" s="323">
        <f t="shared" si="43"/>
        <v>10</v>
      </c>
      <c r="G94" s="333"/>
      <c r="H94" s="333"/>
      <c r="I94" s="333"/>
      <c r="J94" s="333"/>
      <c r="K94" s="333"/>
      <c r="L94" s="333">
        <v>10</v>
      </c>
      <c r="M94" s="333"/>
      <c r="N94" s="333"/>
      <c r="O94" s="333"/>
      <c r="P94" s="333"/>
      <c r="Q94" s="333"/>
      <c r="R94" s="333"/>
      <c r="S94" s="333"/>
      <c r="T94" s="333"/>
      <c r="U94" s="333"/>
      <c r="V94" s="333"/>
      <c r="W94" s="333"/>
      <c r="X94" s="333"/>
      <c r="Y94" s="333"/>
      <c r="Z94" s="333"/>
      <c r="AA94" s="333"/>
      <c r="AB94" s="333"/>
      <c r="AC94" s="323">
        <f t="shared" si="41"/>
        <v>0</v>
      </c>
      <c r="AD94" s="323">
        <f t="shared" si="41"/>
        <v>0</v>
      </c>
      <c r="AE94" s="323">
        <f t="shared" si="41"/>
        <v>0</v>
      </c>
      <c r="AF94" s="323">
        <f t="shared" si="41"/>
        <v>0</v>
      </c>
      <c r="AG94" s="323">
        <f t="shared" si="41"/>
        <v>0</v>
      </c>
      <c r="AH94" s="323" t="str">
        <f t="shared" si="41"/>
        <v>DA</v>
      </c>
      <c r="AI94" s="323">
        <f t="shared" si="41"/>
        <v>0</v>
      </c>
      <c r="AJ94" s="323">
        <f t="shared" si="44"/>
        <v>0</v>
      </c>
      <c r="AK94" s="323">
        <f t="shared" si="45"/>
        <v>0</v>
      </c>
      <c r="AL94" s="323">
        <f t="shared" si="46"/>
        <v>0</v>
      </c>
      <c r="AM94" s="323">
        <f t="shared" si="47"/>
        <v>0</v>
      </c>
      <c r="AN94" s="323">
        <f t="shared" si="47"/>
        <v>0</v>
      </c>
      <c r="AO94" s="323">
        <f t="shared" si="47"/>
        <v>0</v>
      </c>
      <c r="AP94" s="323">
        <f t="shared" si="47"/>
        <v>0</v>
      </c>
      <c r="AQ94" s="323">
        <f t="shared" si="47"/>
        <v>0</v>
      </c>
      <c r="AR94" s="323">
        <f t="shared" si="47"/>
        <v>0</v>
      </c>
      <c r="AS94" s="323">
        <f t="shared" si="47"/>
        <v>0</v>
      </c>
      <c r="AT94" s="323">
        <f t="shared" si="47"/>
        <v>0</v>
      </c>
      <c r="AU94" s="323">
        <f t="shared" si="47"/>
        <v>0</v>
      </c>
      <c r="AV94" s="323">
        <f t="shared" si="48"/>
        <v>0</v>
      </c>
      <c r="AW94" s="323">
        <f t="shared" si="48"/>
        <v>0</v>
      </c>
      <c r="AX94" s="323">
        <f t="shared" si="48"/>
        <v>0</v>
      </c>
    </row>
    <row r="95" spans="1:50" ht="12.75">
      <c r="A95" s="333">
        <v>90</v>
      </c>
      <c r="B95" s="42" t="s">
        <v>1741</v>
      </c>
      <c r="C95" s="335">
        <v>1</v>
      </c>
      <c r="D95" s="336" t="s">
        <v>665</v>
      </c>
      <c r="E95" s="335"/>
      <c r="F95" s="323">
        <f t="shared" si="43"/>
        <v>10</v>
      </c>
      <c r="G95" s="333"/>
      <c r="H95" s="333"/>
      <c r="I95" s="333"/>
      <c r="J95" s="333"/>
      <c r="K95" s="333"/>
      <c r="L95" s="333">
        <v>10</v>
      </c>
      <c r="M95" s="333"/>
      <c r="N95" s="333"/>
      <c r="O95" s="333"/>
      <c r="P95" s="333"/>
      <c r="Q95" s="333"/>
      <c r="R95" s="333"/>
      <c r="S95" s="333"/>
      <c r="T95" s="333"/>
      <c r="U95" s="333"/>
      <c r="V95" s="333"/>
      <c r="W95" s="333"/>
      <c r="X95" s="333"/>
      <c r="Y95" s="333"/>
      <c r="Z95" s="333"/>
      <c r="AA95" s="333"/>
      <c r="AB95" s="333"/>
      <c r="AC95" s="323">
        <f t="shared" si="41"/>
        <v>0</v>
      </c>
      <c r="AD95" s="323">
        <f t="shared" si="41"/>
        <v>0</v>
      </c>
      <c r="AE95" s="323">
        <f t="shared" si="41"/>
        <v>0</v>
      </c>
      <c r="AF95" s="323">
        <f t="shared" si="41"/>
        <v>0</v>
      </c>
      <c r="AG95" s="323">
        <f t="shared" si="41"/>
        <v>0</v>
      </c>
      <c r="AH95" s="323" t="str">
        <f t="shared" si="41"/>
        <v>DA</v>
      </c>
      <c r="AI95" s="323">
        <f t="shared" si="41"/>
        <v>0</v>
      </c>
      <c r="AJ95" s="323">
        <f t="shared" si="44"/>
        <v>0</v>
      </c>
      <c r="AK95" s="323">
        <f t="shared" si="45"/>
        <v>0</v>
      </c>
      <c r="AL95" s="323">
        <f t="shared" si="46"/>
        <v>0</v>
      </c>
      <c r="AM95" s="323">
        <f t="shared" si="47"/>
        <v>0</v>
      </c>
      <c r="AN95" s="323">
        <f t="shared" si="47"/>
        <v>0</v>
      </c>
      <c r="AO95" s="323">
        <f t="shared" si="47"/>
        <v>0</v>
      </c>
      <c r="AP95" s="323">
        <f t="shared" si="47"/>
        <v>0</v>
      </c>
      <c r="AQ95" s="323">
        <f t="shared" si="47"/>
        <v>0</v>
      </c>
      <c r="AR95" s="323">
        <f t="shared" si="47"/>
        <v>0</v>
      </c>
      <c r="AS95" s="323">
        <f t="shared" si="47"/>
        <v>0</v>
      </c>
      <c r="AT95" s="323">
        <f t="shared" si="47"/>
        <v>0</v>
      </c>
      <c r="AU95" s="323">
        <f t="shared" si="47"/>
        <v>0</v>
      </c>
      <c r="AV95" s="323">
        <f t="shared" si="48"/>
        <v>0</v>
      </c>
      <c r="AW95" s="323">
        <f t="shared" si="48"/>
        <v>0</v>
      </c>
      <c r="AX95" s="323">
        <f t="shared" si="48"/>
        <v>0</v>
      </c>
    </row>
    <row r="96" spans="1:50" ht="12.75">
      <c r="A96" s="333">
        <v>91</v>
      </c>
      <c r="B96" s="42" t="s">
        <v>1742</v>
      </c>
      <c r="C96" s="335">
        <v>1</v>
      </c>
      <c r="D96" s="336" t="s">
        <v>665</v>
      </c>
      <c r="E96" s="335"/>
      <c r="F96" s="323">
        <f t="shared" si="43"/>
        <v>10</v>
      </c>
      <c r="G96" s="333"/>
      <c r="H96" s="333"/>
      <c r="I96" s="333"/>
      <c r="J96" s="333"/>
      <c r="K96" s="333"/>
      <c r="L96" s="333">
        <v>10</v>
      </c>
      <c r="M96" s="333"/>
      <c r="N96" s="333"/>
      <c r="O96" s="333"/>
      <c r="P96" s="333"/>
      <c r="Q96" s="333"/>
      <c r="R96" s="333"/>
      <c r="S96" s="333"/>
      <c r="T96" s="333"/>
      <c r="U96" s="333"/>
      <c r="V96" s="333"/>
      <c r="W96" s="333"/>
      <c r="X96" s="333"/>
      <c r="Y96" s="333"/>
      <c r="Z96" s="333"/>
      <c r="AA96" s="333"/>
      <c r="AB96" s="333"/>
      <c r="AC96" s="323">
        <f t="shared" si="41"/>
        <v>0</v>
      </c>
      <c r="AD96" s="323">
        <f t="shared" si="41"/>
        <v>0</v>
      </c>
      <c r="AE96" s="323">
        <f t="shared" si="41"/>
        <v>0</v>
      </c>
      <c r="AF96" s="323">
        <f t="shared" si="41"/>
        <v>0</v>
      </c>
      <c r="AG96" s="323">
        <f t="shared" si="41"/>
        <v>0</v>
      </c>
      <c r="AH96" s="323" t="str">
        <f t="shared" si="41"/>
        <v>DA</v>
      </c>
      <c r="AI96" s="323">
        <f t="shared" si="41"/>
        <v>0</v>
      </c>
      <c r="AJ96" s="323">
        <f t="shared" si="44"/>
        <v>0</v>
      </c>
      <c r="AK96" s="323">
        <f t="shared" si="45"/>
        <v>0</v>
      </c>
      <c r="AL96" s="323">
        <f t="shared" si="46"/>
        <v>0</v>
      </c>
      <c r="AM96" s="323">
        <f t="shared" si="47"/>
        <v>0</v>
      </c>
      <c r="AN96" s="323">
        <f t="shared" si="47"/>
        <v>0</v>
      </c>
      <c r="AO96" s="323">
        <f t="shared" si="47"/>
        <v>0</v>
      </c>
      <c r="AP96" s="323">
        <f t="shared" si="47"/>
        <v>0</v>
      </c>
      <c r="AQ96" s="323">
        <f t="shared" si="47"/>
        <v>0</v>
      </c>
      <c r="AR96" s="323">
        <f t="shared" si="47"/>
        <v>0</v>
      </c>
      <c r="AS96" s="323">
        <f t="shared" si="47"/>
        <v>0</v>
      </c>
      <c r="AT96" s="323">
        <f t="shared" si="47"/>
        <v>0</v>
      </c>
      <c r="AU96" s="323">
        <f t="shared" si="47"/>
        <v>0</v>
      </c>
      <c r="AV96" s="323">
        <f t="shared" si="48"/>
        <v>0</v>
      </c>
      <c r="AW96" s="323">
        <f t="shared" si="48"/>
        <v>0</v>
      </c>
      <c r="AX96" s="323">
        <f t="shared" si="48"/>
        <v>0</v>
      </c>
    </row>
    <row r="97" spans="1:50" ht="12.75">
      <c r="A97" s="333">
        <v>92</v>
      </c>
      <c r="B97" s="42" t="s">
        <v>1743</v>
      </c>
      <c r="C97" s="335"/>
      <c r="D97" s="336" t="s">
        <v>581</v>
      </c>
      <c r="E97" s="335"/>
      <c r="F97" s="323">
        <f t="shared" si="43"/>
        <v>49000</v>
      </c>
      <c r="G97" s="333"/>
      <c r="H97" s="333"/>
      <c r="I97" s="333"/>
      <c r="J97" s="333"/>
      <c r="K97" s="333"/>
      <c r="L97" s="333"/>
      <c r="M97" s="333"/>
      <c r="N97" s="333"/>
      <c r="O97" s="333"/>
      <c r="P97" s="337"/>
      <c r="Q97" s="337">
        <v>49000</v>
      </c>
      <c r="R97" s="333"/>
      <c r="S97" s="333"/>
      <c r="T97" s="333"/>
      <c r="U97" s="333"/>
      <c r="V97" s="333"/>
      <c r="W97" s="333"/>
      <c r="X97" s="333"/>
      <c r="Y97" s="333"/>
      <c r="Z97" s="333"/>
      <c r="AA97" s="333"/>
      <c r="AB97" s="333"/>
      <c r="AC97" s="323">
        <f t="shared" si="41"/>
        <v>0</v>
      </c>
      <c r="AD97" s="323">
        <f t="shared" si="41"/>
        <v>0</v>
      </c>
      <c r="AE97" s="323">
        <f t="shared" si="41"/>
        <v>0</v>
      </c>
      <c r="AF97" s="323">
        <f t="shared" si="41"/>
        <v>0</v>
      </c>
      <c r="AG97" s="323">
        <f t="shared" si="41"/>
        <v>0</v>
      </c>
      <c r="AH97" s="323">
        <f t="shared" si="41"/>
        <v>0</v>
      </c>
      <c r="AI97" s="323">
        <f t="shared" si="41"/>
        <v>0</v>
      </c>
      <c r="AJ97" s="323">
        <f t="shared" si="44"/>
        <v>0</v>
      </c>
      <c r="AK97" s="323">
        <f t="shared" si="45"/>
        <v>0</v>
      </c>
      <c r="AL97" s="323">
        <f t="shared" si="46"/>
        <v>0</v>
      </c>
      <c r="AM97" s="323" t="str">
        <f t="shared" si="47"/>
        <v>DA</v>
      </c>
      <c r="AN97" s="323">
        <f t="shared" si="47"/>
        <v>0</v>
      </c>
      <c r="AO97" s="323">
        <f t="shared" si="47"/>
        <v>0</v>
      </c>
      <c r="AP97" s="323">
        <f t="shared" si="47"/>
        <v>0</v>
      </c>
      <c r="AQ97" s="323">
        <f t="shared" si="47"/>
        <v>0</v>
      </c>
      <c r="AR97" s="323">
        <f t="shared" si="47"/>
        <v>0</v>
      </c>
      <c r="AS97" s="323">
        <f t="shared" si="47"/>
        <v>0</v>
      </c>
      <c r="AT97" s="323">
        <f t="shared" si="47"/>
        <v>0</v>
      </c>
      <c r="AU97" s="323">
        <f t="shared" si="47"/>
        <v>0</v>
      </c>
      <c r="AV97" s="323">
        <f t="shared" si="48"/>
        <v>0</v>
      </c>
      <c r="AW97" s="323">
        <f t="shared" si="48"/>
        <v>0</v>
      </c>
      <c r="AX97" s="323">
        <f t="shared" si="48"/>
        <v>0</v>
      </c>
    </row>
    <row r="98" spans="1:50" ht="12.75">
      <c r="A98" s="333">
        <v>93</v>
      </c>
      <c r="B98" s="42" t="s">
        <v>1744</v>
      </c>
      <c r="C98" s="335"/>
      <c r="D98" s="336" t="s">
        <v>581</v>
      </c>
      <c r="E98" s="335"/>
      <c r="F98" s="323">
        <f t="shared" si="43"/>
        <v>55000</v>
      </c>
      <c r="G98" s="333"/>
      <c r="H98" s="333"/>
      <c r="I98" s="333"/>
      <c r="J98" s="333"/>
      <c r="K98" s="333"/>
      <c r="L98" s="333"/>
      <c r="M98" s="333"/>
      <c r="N98" s="333"/>
      <c r="O98" s="333"/>
      <c r="P98" s="337"/>
      <c r="Q98" s="337">
        <v>55000</v>
      </c>
      <c r="R98" s="333"/>
      <c r="S98" s="333"/>
      <c r="T98" s="333"/>
      <c r="U98" s="333"/>
      <c r="V98" s="333"/>
      <c r="W98" s="333"/>
      <c r="X98" s="333"/>
      <c r="Y98" s="333"/>
      <c r="Z98" s="333"/>
      <c r="AA98" s="333"/>
      <c r="AB98" s="333"/>
      <c r="AC98" s="323">
        <f t="shared" si="41"/>
        <v>0</v>
      </c>
      <c r="AD98" s="323">
        <f t="shared" si="41"/>
        <v>0</v>
      </c>
      <c r="AE98" s="323">
        <f t="shared" si="41"/>
        <v>0</v>
      </c>
      <c r="AF98" s="323">
        <f t="shared" si="41"/>
        <v>0</v>
      </c>
      <c r="AG98" s="323">
        <f t="shared" si="41"/>
        <v>0</v>
      </c>
      <c r="AH98" s="323">
        <f t="shared" si="41"/>
        <v>0</v>
      </c>
      <c r="AI98" s="323">
        <f t="shared" si="41"/>
        <v>0</v>
      </c>
      <c r="AJ98" s="323">
        <f t="shared" si="44"/>
        <v>0</v>
      </c>
      <c r="AK98" s="323">
        <f t="shared" si="45"/>
        <v>0</v>
      </c>
      <c r="AL98" s="323">
        <f t="shared" si="46"/>
        <v>0</v>
      </c>
      <c r="AM98" s="323" t="str">
        <f t="shared" si="47"/>
        <v>DA</v>
      </c>
      <c r="AN98" s="323">
        <f t="shared" si="47"/>
        <v>0</v>
      </c>
      <c r="AO98" s="323">
        <f t="shared" si="47"/>
        <v>0</v>
      </c>
      <c r="AP98" s="323">
        <f t="shared" si="47"/>
        <v>0</v>
      </c>
      <c r="AQ98" s="323">
        <f t="shared" si="47"/>
        <v>0</v>
      </c>
      <c r="AR98" s="323">
        <f t="shared" si="47"/>
        <v>0</v>
      </c>
      <c r="AS98" s="323">
        <f t="shared" si="47"/>
        <v>0</v>
      </c>
      <c r="AT98" s="323">
        <f t="shared" si="47"/>
        <v>0</v>
      </c>
      <c r="AU98" s="323">
        <f t="shared" si="47"/>
        <v>0</v>
      </c>
      <c r="AV98" s="323">
        <f t="shared" si="48"/>
        <v>0</v>
      </c>
      <c r="AW98" s="323">
        <f t="shared" si="48"/>
        <v>0</v>
      </c>
      <c r="AX98" s="323">
        <f t="shared" si="48"/>
        <v>0</v>
      </c>
    </row>
    <row r="99" spans="1:50" ht="38.25">
      <c r="A99" s="333">
        <v>94</v>
      </c>
      <c r="B99" s="42" t="s">
        <v>1745</v>
      </c>
      <c r="C99" s="335"/>
      <c r="D99" s="336" t="s">
        <v>581</v>
      </c>
      <c r="E99" s="335"/>
      <c r="F99" s="323">
        <f t="shared" si="43"/>
        <v>500</v>
      </c>
      <c r="G99" s="333"/>
      <c r="H99" s="333"/>
      <c r="I99" s="333"/>
      <c r="J99" s="333"/>
      <c r="K99" s="333"/>
      <c r="L99" s="333"/>
      <c r="M99" s="333"/>
      <c r="N99" s="333"/>
      <c r="O99" s="333"/>
      <c r="P99" s="337"/>
      <c r="Q99" s="337">
        <v>500</v>
      </c>
      <c r="R99" s="333"/>
      <c r="S99" s="333"/>
      <c r="T99" s="333"/>
      <c r="U99" s="333"/>
      <c r="V99" s="333"/>
      <c r="W99" s="333"/>
      <c r="X99" s="333"/>
      <c r="Y99" s="333"/>
      <c r="Z99" s="333"/>
      <c r="AA99" s="333"/>
      <c r="AB99" s="333"/>
      <c r="AC99" s="323">
        <f t="shared" si="41"/>
        <v>0</v>
      </c>
      <c r="AD99" s="323">
        <f t="shared" si="41"/>
        <v>0</v>
      </c>
      <c r="AE99" s="323">
        <f t="shared" si="41"/>
        <v>0</v>
      </c>
      <c r="AF99" s="323">
        <f t="shared" si="41"/>
        <v>0</v>
      </c>
      <c r="AG99" s="323">
        <f t="shared" si="41"/>
        <v>0</v>
      </c>
      <c r="AH99" s="323">
        <f t="shared" si="41"/>
        <v>0</v>
      </c>
      <c r="AI99" s="323">
        <f t="shared" si="41"/>
        <v>0</v>
      </c>
      <c r="AJ99" s="323">
        <f t="shared" si="44"/>
        <v>0</v>
      </c>
      <c r="AK99" s="323">
        <f t="shared" si="45"/>
        <v>0</v>
      </c>
      <c r="AL99" s="323">
        <f t="shared" si="46"/>
        <v>0</v>
      </c>
      <c r="AM99" s="323" t="str">
        <f t="shared" si="47"/>
        <v>DA</v>
      </c>
      <c r="AN99" s="323">
        <f t="shared" si="47"/>
        <v>0</v>
      </c>
      <c r="AO99" s="323">
        <f t="shared" si="47"/>
        <v>0</v>
      </c>
      <c r="AP99" s="323">
        <f t="shared" si="47"/>
        <v>0</v>
      </c>
      <c r="AQ99" s="323">
        <f t="shared" si="47"/>
        <v>0</v>
      </c>
      <c r="AR99" s="323">
        <f t="shared" si="47"/>
        <v>0</v>
      </c>
      <c r="AS99" s="323">
        <f t="shared" si="47"/>
        <v>0</v>
      </c>
      <c r="AT99" s="323">
        <f t="shared" si="47"/>
        <v>0</v>
      </c>
      <c r="AU99" s="323">
        <f t="shared" si="47"/>
        <v>0</v>
      </c>
      <c r="AV99" s="323">
        <f t="shared" si="48"/>
        <v>0</v>
      </c>
      <c r="AW99" s="323">
        <f t="shared" si="48"/>
        <v>0</v>
      </c>
      <c r="AX99" s="323">
        <f t="shared" si="48"/>
        <v>0</v>
      </c>
    </row>
    <row r="100" spans="1:50" ht="38.25">
      <c r="A100" s="333">
        <v>95</v>
      </c>
      <c r="B100" s="42" t="s">
        <v>1746</v>
      </c>
      <c r="C100" s="335"/>
      <c r="D100" s="336" t="s">
        <v>581</v>
      </c>
      <c r="E100" s="335"/>
      <c r="F100" s="323">
        <f t="shared" si="43"/>
        <v>500</v>
      </c>
      <c r="G100" s="333"/>
      <c r="H100" s="333"/>
      <c r="I100" s="333"/>
      <c r="J100" s="333"/>
      <c r="K100" s="333"/>
      <c r="L100" s="333"/>
      <c r="M100" s="333"/>
      <c r="N100" s="333"/>
      <c r="O100" s="333"/>
      <c r="P100" s="337"/>
      <c r="Q100" s="337">
        <v>500</v>
      </c>
      <c r="R100" s="333"/>
      <c r="S100" s="333"/>
      <c r="T100" s="333"/>
      <c r="U100" s="333"/>
      <c r="V100" s="333"/>
      <c r="W100" s="333"/>
      <c r="X100" s="333"/>
      <c r="Y100" s="333"/>
      <c r="Z100" s="333"/>
      <c r="AA100" s="333"/>
      <c r="AB100" s="333"/>
      <c r="AC100" s="323">
        <f t="shared" si="41"/>
        <v>0</v>
      </c>
      <c r="AD100" s="323">
        <f t="shared" si="41"/>
        <v>0</v>
      </c>
      <c r="AE100" s="323">
        <f t="shared" si="41"/>
        <v>0</v>
      </c>
      <c r="AF100" s="323">
        <f t="shared" si="41"/>
        <v>0</v>
      </c>
      <c r="AG100" s="323">
        <f t="shared" si="41"/>
        <v>0</v>
      </c>
      <c r="AH100" s="323">
        <f t="shared" si="41"/>
        <v>0</v>
      </c>
      <c r="AI100" s="323">
        <f t="shared" si="41"/>
        <v>0</v>
      </c>
      <c r="AJ100" s="323">
        <f t="shared" si="44"/>
        <v>0</v>
      </c>
      <c r="AK100" s="323">
        <f t="shared" si="45"/>
        <v>0</v>
      </c>
      <c r="AL100" s="323">
        <f t="shared" si="46"/>
        <v>0</v>
      </c>
      <c r="AM100" s="323" t="str">
        <f t="shared" si="47"/>
        <v>DA</v>
      </c>
      <c r="AN100" s="323">
        <f t="shared" si="47"/>
        <v>0</v>
      </c>
      <c r="AO100" s="323">
        <f t="shared" si="47"/>
        <v>0</v>
      </c>
      <c r="AP100" s="323">
        <f t="shared" si="47"/>
        <v>0</v>
      </c>
      <c r="AQ100" s="323">
        <f t="shared" si="47"/>
        <v>0</v>
      </c>
      <c r="AR100" s="323">
        <f t="shared" si="47"/>
        <v>0</v>
      </c>
      <c r="AS100" s="323">
        <f t="shared" si="47"/>
        <v>0</v>
      </c>
      <c r="AT100" s="323">
        <f t="shared" si="47"/>
        <v>0</v>
      </c>
      <c r="AU100" s="323">
        <f t="shared" si="47"/>
        <v>0</v>
      </c>
      <c r="AV100" s="323">
        <f t="shared" si="48"/>
        <v>0</v>
      </c>
      <c r="AW100" s="323">
        <f t="shared" si="48"/>
        <v>0</v>
      </c>
      <c r="AX100" s="323">
        <f t="shared" si="48"/>
        <v>0</v>
      </c>
    </row>
    <row r="101" spans="1:50" ht="12.75">
      <c r="A101" s="333">
        <v>96</v>
      </c>
      <c r="B101" s="42" t="s">
        <v>1747</v>
      </c>
      <c r="C101" s="335">
        <v>21</v>
      </c>
      <c r="D101" s="336" t="s">
        <v>617</v>
      </c>
      <c r="E101" s="335"/>
      <c r="F101" s="323">
        <f t="shared" si="43"/>
        <v>7</v>
      </c>
      <c r="G101" s="333"/>
      <c r="H101" s="333">
        <v>7</v>
      </c>
      <c r="I101" s="333"/>
      <c r="J101" s="333"/>
      <c r="K101" s="333"/>
      <c r="L101" s="333"/>
      <c r="M101" s="333"/>
      <c r="N101" s="333"/>
      <c r="O101" s="333"/>
      <c r="P101" s="333"/>
      <c r="Q101" s="333"/>
      <c r="R101" s="333"/>
      <c r="S101" s="333"/>
      <c r="T101" s="333"/>
      <c r="U101" s="333"/>
      <c r="V101" s="333"/>
      <c r="W101" s="333"/>
      <c r="X101" s="333"/>
      <c r="Y101" s="333"/>
      <c r="Z101" s="333"/>
      <c r="AA101" s="333"/>
      <c r="AB101" s="333"/>
      <c r="AC101" s="323">
        <f t="shared" si="41"/>
        <v>0</v>
      </c>
      <c r="AD101" s="323" t="str">
        <f t="shared" si="41"/>
        <v>DA</v>
      </c>
      <c r="AE101" s="323">
        <f t="shared" si="41"/>
        <v>0</v>
      </c>
      <c r="AF101" s="323">
        <f t="shared" si="41"/>
        <v>0</v>
      </c>
      <c r="AG101" s="323">
        <f t="shared" si="41"/>
        <v>0</v>
      </c>
      <c r="AH101" s="323">
        <f t="shared" si="41"/>
        <v>0</v>
      </c>
      <c r="AI101" s="323">
        <f t="shared" si="41"/>
        <v>0</v>
      </c>
      <c r="AJ101" s="323">
        <f t="shared" si="44"/>
        <v>0</v>
      </c>
      <c r="AK101" s="323">
        <f t="shared" si="45"/>
        <v>0</v>
      </c>
      <c r="AL101" s="323">
        <f t="shared" si="46"/>
        <v>0</v>
      </c>
      <c r="AM101" s="323">
        <f t="shared" si="47"/>
        <v>0</v>
      </c>
      <c r="AN101" s="323">
        <f t="shared" si="47"/>
        <v>0</v>
      </c>
      <c r="AO101" s="323">
        <f t="shared" si="47"/>
        <v>0</v>
      </c>
      <c r="AP101" s="323">
        <f t="shared" si="47"/>
        <v>0</v>
      </c>
      <c r="AQ101" s="323">
        <f t="shared" si="47"/>
        <v>0</v>
      </c>
      <c r="AR101" s="323">
        <f t="shared" si="47"/>
        <v>0</v>
      </c>
      <c r="AS101" s="323">
        <f t="shared" si="47"/>
        <v>0</v>
      </c>
      <c r="AT101" s="323">
        <f t="shared" si="47"/>
        <v>0</v>
      </c>
      <c r="AU101" s="323">
        <f t="shared" si="47"/>
        <v>0</v>
      </c>
      <c r="AV101" s="323">
        <f t="shared" si="48"/>
        <v>0</v>
      </c>
      <c r="AW101" s="323">
        <f t="shared" si="48"/>
        <v>0</v>
      </c>
      <c r="AX101" s="323">
        <f t="shared" si="48"/>
        <v>0</v>
      </c>
    </row>
    <row r="102" spans="1:50" s="349" customFormat="1" ht="25.5">
      <c r="A102" s="346">
        <v>97</v>
      </c>
      <c r="B102" s="338" t="s">
        <v>1748</v>
      </c>
      <c r="C102" s="347">
        <v>50</v>
      </c>
      <c r="D102" s="347" t="s">
        <v>626</v>
      </c>
      <c r="E102" s="347"/>
      <c r="F102" s="348">
        <f t="shared" si="43"/>
        <v>20</v>
      </c>
      <c r="G102" s="346"/>
      <c r="H102" s="346">
        <v>20</v>
      </c>
      <c r="I102" s="346"/>
      <c r="J102" s="346"/>
      <c r="K102" s="346"/>
      <c r="L102" s="346"/>
      <c r="M102" s="346"/>
      <c r="N102" s="346"/>
      <c r="O102" s="346"/>
      <c r="P102" s="346"/>
      <c r="Q102" s="346"/>
      <c r="R102" s="346"/>
      <c r="S102" s="346"/>
      <c r="T102" s="346"/>
      <c r="U102" s="346"/>
      <c r="V102" s="346"/>
      <c r="W102" s="346"/>
      <c r="X102" s="346"/>
      <c r="Y102" s="346"/>
      <c r="Z102" s="346"/>
      <c r="AA102" s="346"/>
      <c r="AB102" s="346"/>
      <c r="AC102" s="348">
        <f t="shared" si="41"/>
        <v>0</v>
      </c>
      <c r="AD102" s="348" t="str">
        <f t="shared" si="41"/>
        <v>DA</v>
      </c>
      <c r="AE102" s="348">
        <f t="shared" si="41"/>
        <v>0</v>
      </c>
      <c r="AF102" s="348">
        <f t="shared" si="41"/>
        <v>0</v>
      </c>
      <c r="AG102" s="348">
        <f t="shared" si="41"/>
        <v>0</v>
      </c>
      <c r="AH102" s="348">
        <f t="shared" si="41"/>
        <v>0</v>
      </c>
      <c r="AI102" s="348">
        <f t="shared" si="41"/>
        <v>0</v>
      </c>
      <c r="AJ102" s="348">
        <f t="shared" si="44"/>
        <v>0</v>
      </c>
      <c r="AK102" s="348">
        <f t="shared" si="45"/>
        <v>0</v>
      </c>
      <c r="AL102" s="348">
        <f t="shared" si="46"/>
        <v>0</v>
      </c>
      <c r="AM102" s="348">
        <f t="shared" si="47"/>
        <v>0</v>
      </c>
      <c r="AN102" s="348">
        <f t="shared" si="47"/>
        <v>0</v>
      </c>
      <c r="AO102" s="348">
        <f t="shared" si="47"/>
        <v>0</v>
      </c>
      <c r="AP102" s="348">
        <f t="shared" si="47"/>
        <v>0</v>
      </c>
      <c r="AQ102" s="348">
        <f t="shared" si="47"/>
        <v>0</v>
      </c>
      <c r="AR102" s="348">
        <f t="shared" si="47"/>
        <v>0</v>
      </c>
      <c r="AS102" s="348">
        <f t="shared" si="47"/>
        <v>0</v>
      </c>
      <c r="AT102" s="348">
        <f t="shared" si="47"/>
        <v>0</v>
      </c>
      <c r="AU102" s="348">
        <f t="shared" si="47"/>
        <v>0</v>
      </c>
      <c r="AV102" s="348">
        <f t="shared" si="48"/>
        <v>0</v>
      </c>
      <c r="AW102" s="348">
        <f t="shared" si="48"/>
        <v>0</v>
      </c>
      <c r="AX102" s="348">
        <f t="shared" si="48"/>
        <v>0</v>
      </c>
    </row>
    <row r="103" spans="1:50" s="349" customFormat="1" ht="25.5">
      <c r="A103" s="346">
        <v>98</v>
      </c>
      <c r="B103" s="338" t="s">
        <v>1749</v>
      </c>
      <c r="C103" s="347">
        <v>50</v>
      </c>
      <c r="D103" s="347" t="s">
        <v>626</v>
      </c>
      <c r="E103" s="347"/>
      <c r="F103" s="348">
        <f t="shared" si="43"/>
        <v>8</v>
      </c>
      <c r="G103" s="346"/>
      <c r="H103" s="346">
        <v>8</v>
      </c>
      <c r="I103" s="346"/>
      <c r="J103" s="346"/>
      <c r="K103" s="346"/>
      <c r="L103" s="346"/>
      <c r="M103" s="346"/>
      <c r="N103" s="346"/>
      <c r="O103" s="346"/>
      <c r="P103" s="346"/>
      <c r="Q103" s="346"/>
      <c r="R103" s="346"/>
      <c r="S103" s="346"/>
      <c r="T103" s="346"/>
      <c r="U103" s="346"/>
      <c r="V103" s="346"/>
      <c r="W103" s="346"/>
      <c r="X103" s="346"/>
      <c r="Y103" s="346"/>
      <c r="Z103" s="346"/>
      <c r="AA103" s="346"/>
      <c r="AB103" s="346"/>
      <c r="AC103" s="348">
        <f t="shared" si="41"/>
        <v>0</v>
      </c>
      <c r="AD103" s="348" t="str">
        <f t="shared" si="41"/>
        <v>DA</v>
      </c>
      <c r="AE103" s="348">
        <f t="shared" si="41"/>
        <v>0</v>
      </c>
      <c r="AF103" s="348">
        <f t="shared" si="41"/>
        <v>0</v>
      </c>
      <c r="AG103" s="348">
        <f t="shared" si="41"/>
        <v>0</v>
      </c>
      <c r="AH103" s="348">
        <f t="shared" si="41"/>
        <v>0</v>
      </c>
      <c r="AI103" s="348">
        <f t="shared" si="41"/>
        <v>0</v>
      </c>
      <c r="AJ103" s="348">
        <f t="shared" si="44"/>
        <v>0</v>
      </c>
      <c r="AK103" s="348">
        <f t="shared" si="45"/>
        <v>0</v>
      </c>
      <c r="AL103" s="348">
        <f t="shared" si="46"/>
        <v>0</v>
      </c>
      <c r="AM103" s="348">
        <f t="shared" si="47"/>
        <v>0</v>
      </c>
      <c r="AN103" s="348">
        <f t="shared" si="47"/>
        <v>0</v>
      </c>
      <c r="AO103" s="348">
        <f t="shared" si="47"/>
        <v>0</v>
      </c>
      <c r="AP103" s="348">
        <f t="shared" si="47"/>
        <v>0</v>
      </c>
      <c r="AQ103" s="348">
        <f t="shared" si="47"/>
        <v>0</v>
      </c>
      <c r="AR103" s="348">
        <f t="shared" si="47"/>
        <v>0</v>
      </c>
      <c r="AS103" s="348">
        <f t="shared" si="47"/>
        <v>0</v>
      </c>
      <c r="AT103" s="348">
        <f t="shared" si="47"/>
        <v>0</v>
      </c>
      <c r="AU103" s="348">
        <f t="shared" si="47"/>
        <v>0</v>
      </c>
      <c r="AV103" s="348">
        <f t="shared" si="48"/>
        <v>0</v>
      </c>
      <c r="AW103" s="348">
        <f t="shared" si="48"/>
        <v>0</v>
      </c>
      <c r="AX103" s="348">
        <f t="shared" si="48"/>
        <v>0</v>
      </c>
    </row>
    <row r="104" spans="1:50" s="349" customFormat="1" ht="25.5">
      <c r="A104" s="346">
        <v>99</v>
      </c>
      <c r="B104" s="338" t="s">
        <v>1750</v>
      </c>
      <c r="C104" s="347">
        <v>48</v>
      </c>
      <c r="D104" s="347" t="s">
        <v>626</v>
      </c>
      <c r="E104" s="347"/>
      <c r="F104" s="348">
        <f t="shared" si="43"/>
        <v>10</v>
      </c>
      <c r="G104" s="346"/>
      <c r="H104" s="346">
        <v>10</v>
      </c>
      <c r="I104" s="346"/>
      <c r="J104" s="346"/>
      <c r="K104" s="346"/>
      <c r="L104" s="346"/>
      <c r="M104" s="346"/>
      <c r="N104" s="346"/>
      <c r="O104" s="346"/>
      <c r="P104" s="346"/>
      <c r="Q104" s="346"/>
      <c r="R104" s="346"/>
      <c r="S104" s="346"/>
      <c r="T104" s="346"/>
      <c r="U104" s="346"/>
      <c r="V104" s="346"/>
      <c r="W104" s="346"/>
      <c r="X104" s="346"/>
      <c r="Y104" s="346"/>
      <c r="Z104" s="346"/>
      <c r="AA104" s="346"/>
      <c r="AB104" s="346"/>
      <c r="AC104" s="348">
        <f t="shared" si="41"/>
        <v>0</v>
      </c>
      <c r="AD104" s="348" t="str">
        <f t="shared" si="41"/>
        <v>DA</v>
      </c>
      <c r="AE104" s="348">
        <f t="shared" si="41"/>
        <v>0</v>
      </c>
      <c r="AF104" s="348">
        <f t="shared" si="41"/>
        <v>0</v>
      </c>
      <c r="AG104" s="348">
        <f t="shared" si="41"/>
        <v>0</v>
      </c>
      <c r="AH104" s="348">
        <f t="shared" si="41"/>
        <v>0</v>
      </c>
      <c r="AI104" s="348">
        <f t="shared" si="41"/>
        <v>0</v>
      </c>
      <c r="AJ104" s="348">
        <f t="shared" si="44"/>
        <v>0</v>
      </c>
      <c r="AK104" s="348">
        <f t="shared" si="45"/>
        <v>0</v>
      </c>
      <c r="AL104" s="348">
        <f t="shared" si="46"/>
        <v>0</v>
      </c>
      <c r="AM104" s="348">
        <f t="shared" si="47"/>
        <v>0</v>
      </c>
      <c r="AN104" s="348">
        <f t="shared" si="47"/>
        <v>0</v>
      </c>
      <c r="AO104" s="348">
        <f t="shared" si="47"/>
        <v>0</v>
      </c>
      <c r="AP104" s="348">
        <f t="shared" si="47"/>
        <v>0</v>
      </c>
      <c r="AQ104" s="348">
        <f t="shared" si="47"/>
        <v>0</v>
      </c>
      <c r="AR104" s="348">
        <f t="shared" si="47"/>
        <v>0</v>
      </c>
      <c r="AS104" s="348">
        <f aca="true" t="shared" si="49" ref="AS104:AU109">IF(W104&gt;0,"DA",0)</f>
        <v>0</v>
      </c>
      <c r="AT104" s="348">
        <f t="shared" si="49"/>
        <v>0</v>
      </c>
      <c r="AU104" s="348">
        <f t="shared" si="49"/>
        <v>0</v>
      </c>
      <c r="AV104" s="348">
        <f t="shared" si="48"/>
        <v>0</v>
      </c>
      <c r="AW104" s="348">
        <f t="shared" si="48"/>
        <v>0</v>
      </c>
      <c r="AX104" s="348">
        <f t="shared" si="48"/>
        <v>0</v>
      </c>
    </row>
    <row r="105" spans="1:50" ht="12.75">
      <c r="A105" s="333">
        <v>100</v>
      </c>
      <c r="B105" s="42" t="s">
        <v>1751</v>
      </c>
      <c r="C105" s="335">
        <v>1</v>
      </c>
      <c r="D105" s="336" t="s">
        <v>665</v>
      </c>
      <c r="E105" s="335"/>
      <c r="F105" s="323">
        <f t="shared" si="43"/>
        <v>10</v>
      </c>
      <c r="G105" s="333"/>
      <c r="H105" s="333">
        <v>10</v>
      </c>
      <c r="I105" s="333"/>
      <c r="J105" s="333"/>
      <c r="K105" s="333"/>
      <c r="L105" s="333"/>
      <c r="M105" s="333"/>
      <c r="N105" s="333"/>
      <c r="O105" s="333"/>
      <c r="P105" s="333"/>
      <c r="Q105" s="333"/>
      <c r="R105" s="333"/>
      <c r="S105" s="333"/>
      <c r="T105" s="333"/>
      <c r="U105" s="333"/>
      <c r="V105" s="333"/>
      <c r="W105" s="333"/>
      <c r="X105" s="333"/>
      <c r="Y105" s="333"/>
      <c r="Z105" s="333"/>
      <c r="AA105" s="333"/>
      <c r="AB105" s="333"/>
      <c r="AC105" s="323">
        <f t="shared" si="41"/>
        <v>0</v>
      </c>
      <c r="AD105" s="323" t="str">
        <f t="shared" si="41"/>
        <v>DA</v>
      </c>
      <c r="AE105" s="323">
        <f t="shared" si="41"/>
        <v>0</v>
      </c>
      <c r="AF105" s="323">
        <f aca="true" t="shared" si="50" ref="AF105:AI109">IF(J105&gt;0,"DA",0)</f>
        <v>0</v>
      </c>
      <c r="AG105" s="323">
        <f t="shared" si="50"/>
        <v>0</v>
      </c>
      <c r="AH105" s="323">
        <f t="shared" si="50"/>
        <v>0</v>
      </c>
      <c r="AI105" s="323">
        <f t="shared" si="50"/>
        <v>0</v>
      </c>
      <c r="AJ105" s="323">
        <f t="shared" si="44"/>
        <v>0</v>
      </c>
      <c r="AK105" s="323">
        <f t="shared" si="45"/>
        <v>0</v>
      </c>
      <c r="AL105" s="323">
        <f t="shared" si="46"/>
        <v>0</v>
      </c>
      <c r="AM105" s="323">
        <f aca="true" t="shared" si="51" ref="AM105:AR109">IF(Q105&gt;0,"DA",0)</f>
        <v>0</v>
      </c>
      <c r="AN105" s="323">
        <f t="shared" si="51"/>
        <v>0</v>
      </c>
      <c r="AO105" s="323">
        <f t="shared" si="51"/>
        <v>0</v>
      </c>
      <c r="AP105" s="323">
        <f t="shared" si="51"/>
        <v>0</v>
      </c>
      <c r="AQ105" s="323">
        <f t="shared" si="51"/>
        <v>0</v>
      </c>
      <c r="AR105" s="323">
        <f t="shared" si="51"/>
        <v>0</v>
      </c>
      <c r="AS105" s="323">
        <f t="shared" si="49"/>
        <v>0</v>
      </c>
      <c r="AT105" s="323">
        <f t="shared" si="49"/>
        <v>0</v>
      </c>
      <c r="AU105" s="323">
        <f t="shared" si="49"/>
        <v>0</v>
      </c>
      <c r="AV105" s="323">
        <f t="shared" si="48"/>
        <v>0</v>
      </c>
      <c r="AW105" s="323">
        <f t="shared" si="48"/>
        <v>0</v>
      </c>
      <c r="AX105" s="323">
        <f t="shared" si="48"/>
        <v>0</v>
      </c>
    </row>
    <row r="106" spans="1:50" ht="25.5">
      <c r="A106" s="333">
        <v>101</v>
      </c>
      <c r="B106" s="42" t="s">
        <v>1752</v>
      </c>
      <c r="C106" s="335">
        <v>30</v>
      </c>
      <c r="D106" s="336" t="s">
        <v>617</v>
      </c>
      <c r="E106" s="335"/>
      <c r="F106" s="323">
        <f t="shared" si="43"/>
        <v>12</v>
      </c>
      <c r="G106" s="333"/>
      <c r="H106" s="333"/>
      <c r="I106" s="333"/>
      <c r="J106" s="333"/>
      <c r="K106" s="333"/>
      <c r="L106" s="333"/>
      <c r="M106" s="333">
        <v>12</v>
      </c>
      <c r="N106" s="333"/>
      <c r="O106" s="333"/>
      <c r="P106" s="333"/>
      <c r="Q106" s="333"/>
      <c r="R106" s="333"/>
      <c r="S106" s="333"/>
      <c r="T106" s="333"/>
      <c r="U106" s="333"/>
      <c r="V106" s="333"/>
      <c r="W106" s="333"/>
      <c r="X106" s="333"/>
      <c r="Y106" s="333"/>
      <c r="Z106" s="333"/>
      <c r="AA106" s="333"/>
      <c r="AB106" s="333"/>
      <c r="AC106" s="323">
        <f aca="true" t="shared" si="52" ref="AC106:AE109">IF(G106&gt;0,"DA",0)</f>
        <v>0</v>
      </c>
      <c r="AD106" s="323">
        <f t="shared" si="52"/>
        <v>0</v>
      </c>
      <c r="AE106" s="323">
        <f t="shared" si="52"/>
        <v>0</v>
      </c>
      <c r="AF106" s="323">
        <f t="shared" si="50"/>
        <v>0</v>
      </c>
      <c r="AG106" s="323">
        <f t="shared" si="50"/>
        <v>0</v>
      </c>
      <c r="AH106" s="323">
        <f t="shared" si="50"/>
        <v>0</v>
      </c>
      <c r="AI106" s="323" t="str">
        <f t="shared" si="50"/>
        <v>DA</v>
      </c>
      <c r="AJ106" s="323">
        <f t="shared" si="44"/>
        <v>0</v>
      </c>
      <c r="AK106" s="323">
        <f t="shared" si="45"/>
        <v>0</v>
      </c>
      <c r="AL106" s="323">
        <f t="shared" si="46"/>
        <v>0</v>
      </c>
      <c r="AM106" s="323">
        <f t="shared" si="51"/>
        <v>0</v>
      </c>
      <c r="AN106" s="323">
        <f t="shared" si="51"/>
        <v>0</v>
      </c>
      <c r="AO106" s="323">
        <f t="shared" si="51"/>
        <v>0</v>
      </c>
      <c r="AP106" s="323">
        <f t="shared" si="51"/>
        <v>0</v>
      </c>
      <c r="AQ106" s="323">
        <f t="shared" si="51"/>
        <v>0</v>
      </c>
      <c r="AR106" s="323">
        <f t="shared" si="51"/>
        <v>0</v>
      </c>
      <c r="AS106" s="323">
        <f t="shared" si="49"/>
        <v>0</v>
      </c>
      <c r="AT106" s="323">
        <f t="shared" si="49"/>
        <v>0</v>
      </c>
      <c r="AU106" s="323">
        <f t="shared" si="49"/>
        <v>0</v>
      </c>
      <c r="AV106" s="323">
        <f t="shared" si="48"/>
        <v>0</v>
      </c>
      <c r="AW106" s="323">
        <f t="shared" si="48"/>
        <v>0</v>
      </c>
      <c r="AX106" s="323">
        <f t="shared" si="48"/>
        <v>0</v>
      </c>
    </row>
    <row r="107" spans="1:50" ht="25.5">
      <c r="A107" s="333">
        <v>102</v>
      </c>
      <c r="B107" s="42" t="s">
        <v>1753</v>
      </c>
      <c r="C107" s="335">
        <v>30</v>
      </c>
      <c r="D107" s="336" t="s">
        <v>617</v>
      </c>
      <c r="E107" s="335"/>
      <c r="F107" s="323">
        <f t="shared" si="43"/>
        <v>8</v>
      </c>
      <c r="G107" s="333"/>
      <c r="H107" s="333"/>
      <c r="I107" s="333"/>
      <c r="J107" s="333"/>
      <c r="K107" s="333"/>
      <c r="L107" s="333"/>
      <c r="M107" s="333">
        <v>8</v>
      </c>
      <c r="N107" s="333"/>
      <c r="O107" s="333"/>
      <c r="P107" s="333"/>
      <c r="Q107" s="333"/>
      <c r="R107" s="333"/>
      <c r="S107" s="333"/>
      <c r="T107" s="333"/>
      <c r="U107" s="333"/>
      <c r="V107" s="333"/>
      <c r="W107" s="333"/>
      <c r="X107" s="333"/>
      <c r="Y107" s="333"/>
      <c r="Z107" s="333"/>
      <c r="AA107" s="333"/>
      <c r="AB107" s="333"/>
      <c r="AC107" s="323">
        <f t="shared" si="52"/>
        <v>0</v>
      </c>
      <c r="AD107" s="323">
        <f t="shared" si="52"/>
        <v>0</v>
      </c>
      <c r="AE107" s="323">
        <f t="shared" si="52"/>
        <v>0</v>
      </c>
      <c r="AF107" s="323">
        <f t="shared" si="50"/>
        <v>0</v>
      </c>
      <c r="AG107" s="323">
        <f t="shared" si="50"/>
        <v>0</v>
      </c>
      <c r="AH107" s="323">
        <f t="shared" si="50"/>
        <v>0</v>
      </c>
      <c r="AI107" s="323" t="str">
        <f t="shared" si="50"/>
        <v>DA</v>
      </c>
      <c r="AJ107" s="323">
        <f t="shared" si="44"/>
        <v>0</v>
      </c>
      <c r="AK107" s="323">
        <f t="shared" si="45"/>
        <v>0</v>
      </c>
      <c r="AL107" s="323">
        <f t="shared" si="46"/>
        <v>0</v>
      </c>
      <c r="AM107" s="323">
        <f t="shared" si="51"/>
        <v>0</v>
      </c>
      <c r="AN107" s="323">
        <f t="shared" si="51"/>
        <v>0</v>
      </c>
      <c r="AO107" s="323">
        <f t="shared" si="51"/>
        <v>0</v>
      </c>
      <c r="AP107" s="323">
        <f t="shared" si="51"/>
        <v>0</v>
      </c>
      <c r="AQ107" s="323">
        <f t="shared" si="51"/>
        <v>0</v>
      </c>
      <c r="AR107" s="323">
        <f t="shared" si="51"/>
        <v>0</v>
      </c>
      <c r="AS107" s="323">
        <f t="shared" si="49"/>
        <v>0</v>
      </c>
      <c r="AT107" s="323">
        <f t="shared" si="49"/>
        <v>0</v>
      </c>
      <c r="AU107" s="323">
        <f t="shared" si="49"/>
        <v>0</v>
      </c>
      <c r="AV107" s="323">
        <f t="shared" si="48"/>
        <v>0</v>
      </c>
      <c r="AW107" s="323">
        <f t="shared" si="48"/>
        <v>0</v>
      </c>
      <c r="AX107" s="323">
        <f t="shared" si="48"/>
        <v>0</v>
      </c>
    </row>
    <row r="108" spans="1:50" ht="25.5">
      <c r="A108" s="333">
        <v>103</v>
      </c>
      <c r="B108" s="42" t="s">
        <v>1754</v>
      </c>
      <c r="C108" s="335">
        <v>1</v>
      </c>
      <c r="D108" s="336" t="s">
        <v>665</v>
      </c>
      <c r="E108" s="335"/>
      <c r="F108" s="323">
        <f t="shared" si="43"/>
        <v>19</v>
      </c>
      <c r="G108" s="333"/>
      <c r="H108" s="333"/>
      <c r="I108" s="333"/>
      <c r="J108" s="333"/>
      <c r="K108" s="333"/>
      <c r="L108" s="333"/>
      <c r="M108" s="333">
        <v>19</v>
      </c>
      <c r="N108" s="333"/>
      <c r="O108" s="333"/>
      <c r="P108" s="333"/>
      <c r="Q108" s="333"/>
      <c r="R108" s="333"/>
      <c r="S108" s="333"/>
      <c r="T108" s="333"/>
      <c r="U108" s="333"/>
      <c r="V108" s="333"/>
      <c r="W108" s="333"/>
      <c r="X108" s="333"/>
      <c r="Y108" s="333"/>
      <c r="Z108" s="333"/>
      <c r="AA108" s="333"/>
      <c r="AB108" s="333"/>
      <c r="AC108" s="323">
        <f t="shared" si="52"/>
        <v>0</v>
      </c>
      <c r="AD108" s="323">
        <f t="shared" si="52"/>
        <v>0</v>
      </c>
      <c r="AE108" s="323">
        <f t="shared" si="52"/>
        <v>0</v>
      </c>
      <c r="AF108" s="323">
        <f t="shared" si="50"/>
        <v>0</v>
      </c>
      <c r="AG108" s="323">
        <f t="shared" si="50"/>
        <v>0</v>
      </c>
      <c r="AH108" s="323">
        <f t="shared" si="50"/>
        <v>0</v>
      </c>
      <c r="AI108" s="323" t="str">
        <f t="shared" si="50"/>
        <v>DA</v>
      </c>
      <c r="AJ108" s="323">
        <f t="shared" si="44"/>
        <v>0</v>
      </c>
      <c r="AK108" s="323">
        <f t="shared" si="45"/>
        <v>0</v>
      </c>
      <c r="AL108" s="323">
        <f t="shared" si="46"/>
        <v>0</v>
      </c>
      <c r="AM108" s="323">
        <f t="shared" si="51"/>
        <v>0</v>
      </c>
      <c r="AN108" s="323">
        <f t="shared" si="51"/>
        <v>0</v>
      </c>
      <c r="AO108" s="323">
        <f t="shared" si="51"/>
        <v>0</v>
      </c>
      <c r="AP108" s="323">
        <f t="shared" si="51"/>
        <v>0</v>
      </c>
      <c r="AQ108" s="323">
        <f t="shared" si="51"/>
        <v>0</v>
      </c>
      <c r="AR108" s="323">
        <f t="shared" si="51"/>
        <v>0</v>
      </c>
      <c r="AS108" s="323">
        <f t="shared" si="49"/>
        <v>0</v>
      </c>
      <c r="AT108" s="323">
        <f t="shared" si="49"/>
        <v>0</v>
      </c>
      <c r="AU108" s="323">
        <f t="shared" si="49"/>
        <v>0</v>
      </c>
      <c r="AV108" s="323">
        <f t="shared" si="48"/>
        <v>0</v>
      </c>
      <c r="AW108" s="323">
        <f t="shared" si="48"/>
        <v>0</v>
      </c>
      <c r="AX108" s="323">
        <f t="shared" si="48"/>
        <v>0</v>
      </c>
    </row>
    <row r="109" spans="1:50" s="349" customFormat="1" ht="25.5">
      <c r="A109" s="346">
        <v>104</v>
      </c>
      <c r="B109" s="338" t="s">
        <v>1755</v>
      </c>
      <c r="C109" s="347">
        <v>224</v>
      </c>
      <c r="D109" s="347" t="s">
        <v>626</v>
      </c>
      <c r="E109" s="347"/>
      <c r="F109" s="348">
        <f t="shared" si="43"/>
        <v>1</v>
      </c>
      <c r="G109" s="346"/>
      <c r="H109" s="346"/>
      <c r="I109" s="346"/>
      <c r="J109" s="346"/>
      <c r="K109" s="346"/>
      <c r="L109" s="346"/>
      <c r="M109" s="346"/>
      <c r="N109" s="346"/>
      <c r="O109" s="346"/>
      <c r="P109" s="346">
        <v>1</v>
      </c>
      <c r="Q109" s="346"/>
      <c r="R109" s="346"/>
      <c r="S109" s="346"/>
      <c r="T109" s="346"/>
      <c r="U109" s="346"/>
      <c r="V109" s="346"/>
      <c r="W109" s="346"/>
      <c r="X109" s="346"/>
      <c r="Y109" s="346"/>
      <c r="Z109" s="346"/>
      <c r="AA109" s="346"/>
      <c r="AB109" s="346"/>
      <c r="AC109" s="348">
        <f t="shared" si="52"/>
        <v>0</v>
      </c>
      <c r="AD109" s="348">
        <f t="shared" si="52"/>
        <v>0</v>
      </c>
      <c r="AE109" s="348">
        <f t="shared" si="52"/>
        <v>0</v>
      </c>
      <c r="AF109" s="348">
        <f t="shared" si="50"/>
        <v>0</v>
      </c>
      <c r="AG109" s="348">
        <f t="shared" si="50"/>
        <v>0</v>
      </c>
      <c r="AH109" s="348">
        <f t="shared" si="50"/>
        <v>0</v>
      </c>
      <c r="AI109" s="348">
        <f t="shared" si="50"/>
        <v>0</v>
      </c>
      <c r="AJ109" s="348">
        <f t="shared" si="44"/>
        <v>0</v>
      </c>
      <c r="AK109" s="348">
        <f t="shared" si="45"/>
        <v>0</v>
      </c>
      <c r="AL109" s="348" t="str">
        <f t="shared" si="46"/>
        <v>DA</v>
      </c>
      <c r="AM109" s="348">
        <f t="shared" si="51"/>
        <v>0</v>
      </c>
      <c r="AN109" s="348">
        <f t="shared" si="51"/>
        <v>0</v>
      </c>
      <c r="AO109" s="348">
        <f t="shared" si="51"/>
        <v>0</v>
      </c>
      <c r="AP109" s="348">
        <f t="shared" si="51"/>
        <v>0</v>
      </c>
      <c r="AQ109" s="348">
        <f t="shared" si="51"/>
        <v>0</v>
      </c>
      <c r="AR109" s="348">
        <f t="shared" si="51"/>
        <v>0</v>
      </c>
      <c r="AS109" s="348">
        <f t="shared" si="49"/>
        <v>0</v>
      </c>
      <c r="AT109" s="348">
        <f t="shared" si="49"/>
        <v>0</v>
      </c>
      <c r="AU109" s="348">
        <f t="shared" si="49"/>
        <v>0</v>
      </c>
      <c r="AV109" s="348">
        <f t="shared" si="48"/>
        <v>0</v>
      </c>
      <c r="AW109" s="348">
        <f t="shared" si="48"/>
        <v>0</v>
      </c>
      <c r="AX109" s="348">
        <f t="shared" si="48"/>
        <v>0</v>
      </c>
    </row>
    <row r="110" spans="1:50" ht="12.75">
      <c r="A110" s="333">
        <v>105</v>
      </c>
      <c r="B110" s="42" t="s">
        <v>1756</v>
      </c>
      <c r="C110" s="335">
        <v>50</v>
      </c>
      <c r="D110" s="336" t="s">
        <v>626</v>
      </c>
      <c r="E110" s="335"/>
      <c r="F110" s="323">
        <f t="shared" si="43"/>
        <v>1</v>
      </c>
      <c r="G110" s="333"/>
      <c r="H110" s="333"/>
      <c r="I110" s="333"/>
      <c r="J110" s="333"/>
      <c r="K110" s="333"/>
      <c r="L110" s="333"/>
      <c r="M110" s="333"/>
      <c r="N110" s="333"/>
      <c r="O110" s="333"/>
      <c r="P110" s="333">
        <v>1</v>
      </c>
      <c r="Q110" s="333"/>
      <c r="R110" s="333"/>
      <c r="S110" s="333"/>
      <c r="T110" s="333"/>
      <c r="U110" s="333"/>
      <c r="V110" s="333"/>
      <c r="W110" s="333"/>
      <c r="X110" s="333"/>
      <c r="Y110" s="333"/>
      <c r="Z110" s="333"/>
      <c r="AA110" s="333"/>
      <c r="AB110" s="333"/>
      <c r="AC110" s="333"/>
      <c r="AD110" s="333"/>
      <c r="AE110" s="333"/>
      <c r="AF110" s="333"/>
      <c r="AG110" s="333"/>
      <c r="AH110" s="333"/>
      <c r="AI110" s="333"/>
      <c r="AJ110" s="333"/>
      <c r="AK110" s="333"/>
      <c r="AL110" s="333"/>
      <c r="AM110" s="333"/>
      <c r="AN110" s="333"/>
      <c r="AO110" s="333"/>
      <c r="AP110" s="333"/>
      <c r="AQ110" s="333"/>
      <c r="AR110" s="333"/>
      <c r="AS110" s="333"/>
      <c r="AT110" s="333"/>
      <c r="AU110" s="333"/>
      <c r="AV110" s="333"/>
      <c r="AW110" s="333"/>
      <c r="AX110" s="333"/>
    </row>
    <row r="111" spans="1:50" ht="12.75">
      <c r="A111" s="333">
        <v>106</v>
      </c>
      <c r="B111" s="42" t="s">
        <v>1757</v>
      </c>
      <c r="C111" s="335">
        <v>50</v>
      </c>
      <c r="D111" s="336" t="s">
        <v>626</v>
      </c>
      <c r="E111" s="335"/>
      <c r="F111" s="323">
        <f t="shared" si="43"/>
        <v>2</v>
      </c>
      <c r="G111" s="333"/>
      <c r="H111" s="333"/>
      <c r="I111" s="333"/>
      <c r="J111" s="333"/>
      <c r="K111" s="333"/>
      <c r="L111" s="333"/>
      <c r="M111" s="333"/>
      <c r="N111" s="333"/>
      <c r="O111" s="333"/>
      <c r="P111" s="333">
        <v>2</v>
      </c>
      <c r="Q111" s="333"/>
      <c r="R111" s="333"/>
      <c r="S111" s="333"/>
      <c r="T111" s="333"/>
      <c r="U111" s="333"/>
      <c r="V111" s="333"/>
      <c r="W111" s="333"/>
      <c r="X111" s="333"/>
      <c r="Y111" s="333"/>
      <c r="Z111" s="333"/>
      <c r="AA111" s="333"/>
      <c r="AB111" s="333"/>
      <c r="AC111" s="333"/>
      <c r="AD111" s="333"/>
      <c r="AE111" s="333"/>
      <c r="AF111" s="333"/>
      <c r="AG111" s="333"/>
      <c r="AH111" s="333"/>
      <c r="AI111" s="333"/>
      <c r="AJ111" s="333"/>
      <c r="AK111" s="333"/>
      <c r="AL111" s="333"/>
      <c r="AM111" s="333"/>
      <c r="AN111" s="333"/>
      <c r="AO111" s="333"/>
      <c r="AP111" s="333"/>
      <c r="AQ111" s="333"/>
      <c r="AR111" s="333"/>
      <c r="AS111" s="333"/>
      <c r="AT111" s="333"/>
      <c r="AU111" s="333"/>
      <c r="AV111" s="333"/>
      <c r="AW111" s="333"/>
      <c r="AX111" s="333"/>
    </row>
    <row r="112" spans="1:50" ht="25.5">
      <c r="A112" s="333">
        <v>107</v>
      </c>
      <c r="B112" s="42" t="s">
        <v>1758</v>
      </c>
      <c r="C112" s="335">
        <v>1</v>
      </c>
      <c r="D112" s="336" t="s">
        <v>665</v>
      </c>
      <c r="E112" s="335"/>
      <c r="F112" s="323">
        <f t="shared" si="43"/>
        <v>100</v>
      </c>
      <c r="G112" s="333"/>
      <c r="H112" s="333"/>
      <c r="I112" s="333"/>
      <c r="J112" s="333"/>
      <c r="K112" s="333"/>
      <c r="L112" s="333"/>
      <c r="M112" s="333"/>
      <c r="N112" s="333"/>
      <c r="O112" s="333"/>
      <c r="P112" s="333">
        <v>100</v>
      </c>
      <c r="Q112" s="333"/>
      <c r="R112" s="333"/>
      <c r="S112" s="333"/>
      <c r="T112" s="333"/>
      <c r="U112" s="333"/>
      <c r="V112" s="333"/>
      <c r="W112" s="333"/>
      <c r="X112" s="333"/>
      <c r="Y112" s="333"/>
      <c r="Z112" s="333"/>
      <c r="AA112" s="333"/>
      <c r="AB112" s="333"/>
      <c r="AC112" s="333"/>
      <c r="AD112" s="333"/>
      <c r="AE112" s="333"/>
      <c r="AF112" s="333"/>
      <c r="AG112" s="333"/>
      <c r="AH112" s="333"/>
      <c r="AI112" s="333"/>
      <c r="AJ112" s="333"/>
      <c r="AK112" s="333"/>
      <c r="AL112" s="333"/>
      <c r="AM112" s="333"/>
      <c r="AN112" s="333"/>
      <c r="AO112" s="333"/>
      <c r="AP112" s="333"/>
      <c r="AQ112" s="333"/>
      <c r="AR112" s="333"/>
      <c r="AS112" s="333"/>
      <c r="AT112" s="333"/>
      <c r="AU112" s="333"/>
      <c r="AV112" s="333"/>
      <c r="AW112" s="333"/>
      <c r="AX112" s="333"/>
    </row>
    <row r="113" spans="1:50" ht="12.75">
      <c r="A113" s="333"/>
      <c r="B113" s="338"/>
      <c r="C113" s="335"/>
      <c r="D113" s="335"/>
      <c r="E113" s="335"/>
      <c r="F113" s="323">
        <f t="shared" si="43"/>
        <v>0</v>
      </c>
      <c r="G113" s="333"/>
      <c r="H113" s="333"/>
      <c r="I113" s="333"/>
      <c r="J113" s="333"/>
      <c r="K113" s="333"/>
      <c r="L113" s="333"/>
      <c r="M113" s="333"/>
      <c r="N113" s="333"/>
      <c r="O113" s="333"/>
      <c r="P113" s="333"/>
      <c r="Q113" s="333"/>
      <c r="R113" s="333"/>
      <c r="S113" s="333"/>
      <c r="T113" s="333"/>
      <c r="U113" s="333"/>
      <c r="V113" s="333"/>
      <c r="W113" s="333"/>
      <c r="X113" s="333"/>
      <c r="Y113" s="333"/>
      <c r="Z113" s="333"/>
      <c r="AA113" s="333"/>
      <c r="AB113" s="333"/>
      <c r="AC113" s="333"/>
      <c r="AD113" s="333"/>
      <c r="AE113" s="333"/>
      <c r="AF113" s="333"/>
      <c r="AG113" s="333"/>
      <c r="AH113" s="333"/>
      <c r="AI113" s="333"/>
      <c r="AJ113" s="333"/>
      <c r="AK113" s="333"/>
      <c r="AL113" s="333"/>
      <c r="AM113" s="333"/>
      <c r="AN113" s="333"/>
      <c r="AO113" s="333"/>
      <c r="AP113" s="333"/>
      <c r="AQ113" s="333"/>
      <c r="AR113" s="333"/>
      <c r="AS113" s="333"/>
      <c r="AT113" s="333"/>
      <c r="AU113" s="333"/>
      <c r="AV113" s="333"/>
      <c r="AW113" s="333"/>
      <c r="AX113" s="333"/>
    </row>
    <row r="114" spans="1:50" ht="12.75">
      <c r="A114" s="333"/>
      <c r="B114" s="338"/>
      <c r="C114" s="335"/>
      <c r="D114" s="335"/>
      <c r="E114" s="335"/>
      <c r="F114" s="323">
        <f t="shared" si="43"/>
        <v>0</v>
      </c>
      <c r="G114" s="333"/>
      <c r="H114" s="333"/>
      <c r="I114" s="333"/>
      <c r="J114" s="333"/>
      <c r="K114" s="333"/>
      <c r="L114" s="333"/>
      <c r="M114" s="333"/>
      <c r="N114" s="333"/>
      <c r="O114" s="333"/>
      <c r="P114" s="333"/>
      <c r="Q114" s="333"/>
      <c r="R114" s="333"/>
      <c r="S114" s="333"/>
      <c r="T114" s="333"/>
      <c r="U114" s="333"/>
      <c r="V114" s="333"/>
      <c r="W114" s="333"/>
      <c r="X114" s="333"/>
      <c r="Y114" s="333"/>
      <c r="Z114" s="333"/>
      <c r="AA114" s="333"/>
      <c r="AB114" s="333"/>
      <c r="AC114" s="333"/>
      <c r="AD114" s="333"/>
      <c r="AE114" s="333"/>
      <c r="AF114" s="333"/>
      <c r="AG114" s="333"/>
      <c r="AH114" s="333"/>
      <c r="AI114" s="333"/>
      <c r="AJ114" s="333"/>
      <c r="AK114" s="333"/>
      <c r="AL114" s="333"/>
      <c r="AM114" s="333"/>
      <c r="AN114" s="333"/>
      <c r="AO114" s="333"/>
      <c r="AP114" s="333"/>
      <c r="AQ114" s="333"/>
      <c r="AR114" s="333"/>
      <c r="AS114" s="333"/>
      <c r="AT114" s="333"/>
      <c r="AU114" s="333"/>
      <c r="AV114" s="333"/>
      <c r="AW114" s="333"/>
      <c r="AX114" s="333"/>
    </row>
    <row r="115" spans="1:50" ht="12.75">
      <c r="A115" s="34"/>
      <c r="B115" s="339"/>
      <c r="C115" s="35"/>
      <c r="D115" s="35"/>
      <c r="E115" s="35"/>
      <c r="F115" s="323">
        <f t="shared" si="43"/>
        <v>0</v>
      </c>
      <c r="G115" s="340"/>
      <c r="H115" s="340"/>
      <c r="I115" s="340"/>
      <c r="J115" s="340"/>
      <c r="K115" s="340"/>
      <c r="L115" s="340"/>
      <c r="M115" s="340"/>
      <c r="N115" s="340"/>
      <c r="O115" s="340"/>
      <c r="P115" s="340"/>
      <c r="Q115" s="340"/>
      <c r="R115" s="340"/>
      <c r="S115" s="340"/>
      <c r="T115" s="340"/>
      <c r="U115" s="340"/>
      <c r="V115" s="340"/>
      <c r="W115" s="340"/>
      <c r="X115" s="340"/>
      <c r="Y115" s="340"/>
      <c r="Z115" s="340"/>
      <c r="AA115" s="340"/>
      <c r="AB115" s="340"/>
      <c r="AC115" s="340"/>
      <c r="AD115" s="340"/>
      <c r="AE115" s="340"/>
      <c r="AF115" s="340"/>
      <c r="AG115" s="340"/>
      <c r="AH115" s="340"/>
      <c r="AI115" s="340"/>
      <c r="AJ115" s="340"/>
      <c r="AK115" s="340"/>
      <c r="AL115" s="340"/>
      <c r="AM115" s="340"/>
      <c r="AN115" s="340"/>
      <c r="AO115" s="340"/>
      <c r="AP115" s="340"/>
      <c r="AQ115" s="340"/>
      <c r="AR115" s="340"/>
      <c r="AS115" s="340"/>
      <c r="AT115" s="340"/>
      <c r="AU115" s="340"/>
      <c r="AV115" s="340"/>
      <c r="AW115" s="340"/>
      <c r="AX115" s="340"/>
    </row>
    <row r="116" spans="1:50" ht="12.75">
      <c r="A116" s="341"/>
      <c r="B116" s="341"/>
      <c r="C116" s="342"/>
      <c r="D116" s="342"/>
      <c r="E116" s="342"/>
      <c r="F116" s="342"/>
      <c r="G116" s="343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43"/>
      <c r="AI116" s="343"/>
      <c r="AJ116" s="343"/>
      <c r="AK116" s="343"/>
      <c r="AL116" s="343"/>
      <c r="AM116" s="343"/>
      <c r="AN116" s="343"/>
      <c r="AO116" s="343"/>
      <c r="AP116" s="343"/>
      <c r="AQ116" s="343"/>
      <c r="AR116" s="343"/>
      <c r="AS116" s="343"/>
      <c r="AT116" s="343"/>
      <c r="AU116" s="343"/>
      <c r="AV116" s="343"/>
      <c r="AW116" s="343"/>
      <c r="AX116" s="343"/>
    </row>
    <row r="117" spans="1:50" ht="12.75">
      <c r="A117" s="341"/>
      <c r="B117" s="341"/>
      <c r="C117" s="342"/>
      <c r="D117" s="344" t="s">
        <v>1759</v>
      </c>
      <c r="E117" s="344"/>
      <c r="F117" s="342"/>
      <c r="G117" s="343"/>
      <c r="H117" s="343"/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  <c r="T117" s="343"/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43"/>
      <c r="AI117" s="343"/>
      <c r="AJ117" s="343"/>
      <c r="AK117" s="343"/>
      <c r="AL117" s="343"/>
      <c r="AM117" s="343"/>
      <c r="AN117" s="343"/>
      <c r="AO117" s="343"/>
      <c r="AP117" s="343"/>
      <c r="AQ117" s="343"/>
      <c r="AR117" s="343"/>
      <c r="AS117" s="343"/>
      <c r="AT117" s="343"/>
      <c r="AU117" s="343"/>
      <c r="AV117" s="343"/>
      <c r="AW117" s="343"/>
      <c r="AX117" s="343"/>
    </row>
    <row r="118" spans="1:50" ht="12.75">
      <c r="A118" s="345" t="s">
        <v>1760</v>
      </c>
      <c r="B118" t="s">
        <v>1761</v>
      </c>
      <c r="C118" t="s">
        <v>1762</v>
      </c>
      <c r="D118" s="343"/>
      <c r="E118" s="343"/>
      <c r="F118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343"/>
      <c r="AL118" s="343"/>
      <c r="AM118" s="343"/>
      <c r="AN118" s="343"/>
      <c r="AO118" s="343"/>
      <c r="AP118" s="343"/>
      <c r="AQ118" s="343"/>
      <c r="AR118" s="343"/>
      <c r="AS118" s="343"/>
      <c r="AT118" s="343"/>
      <c r="AU118" s="343"/>
      <c r="AV118" s="343"/>
      <c r="AW118" s="343"/>
      <c r="AX118" s="343"/>
    </row>
    <row r="119" spans="1:50" ht="12.75">
      <c r="A119" s="341" t="s">
        <v>1763</v>
      </c>
      <c r="B119" s="345"/>
      <c r="C119" s="342" t="s">
        <v>1764</v>
      </c>
      <c r="D119" s="342"/>
      <c r="E119" s="342"/>
      <c r="F119" s="344"/>
      <c r="G119" s="343"/>
      <c r="H119" s="343"/>
      <c r="I119" s="343"/>
      <c r="J119" s="343"/>
      <c r="K119" s="343"/>
      <c r="L119" s="343"/>
      <c r="M119" s="343"/>
      <c r="N119" s="343"/>
      <c r="O119" s="343"/>
      <c r="P119" s="343"/>
      <c r="Q119" s="343"/>
      <c r="R119" s="343"/>
      <c r="S119" s="343"/>
      <c r="T119" s="343"/>
      <c r="U119" s="343"/>
      <c r="V119" s="343"/>
      <c r="W119" s="343"/>
      <c r="X119" s="343"/>
      <c r="Y119" s="343"/>
      <c r="Z119" s="343"/>
      <c r="AA119" s="343"/>
      <c r="AB119" s="343"/>
      <c r="AC119" s="343"/>
      <c r="AD119" s="343"/>
      <c r="AE119" s="343"/>
      <c r="AF119" s="343"/>
      <c r="AG119" s="343"/>
      <c r="AH119" s="343"/>
      <c r="AI119" s="343"/>
      <c r="AJ119" s="343"/>
      <c r="AK119" s="343"/>
      <c r="AL119" s="343"/>
      <c r="AM119" s="343"/>
      <c r="AN119" s="343"/>
      <c r="AO119" s="343"/>
      <c r="AP119" s="343"/>
      <c r="AQ119" s="343"/>
      <c r="AR119" s="343"/>
      <c r="AS119" s="343"/>
      <c r="AT119" s="343"/>
      <c r="AU119" s="343"/>
      <c r="AV119" s="343"/>
      <c r="AW119" s="343"/>
      <c r="AX119" s="343"/>
    </row>
  </sheetData>
  <sheetProtection/>
  <mergeCells count="44">
    <mergeCell ref="AB3:AB4"/>
    <mergeCell ref="X3:X4"/>
    <mergeCell ref="Y3:Y4"/>
    <mergeCell ref="Z3:Z4"/>
    <mergeCell ref="V3:V4"/>
    <mergeCell ref="W3:W4"/>
    <mergeCell ref="U3:U4"/>
    <mergeCell ref="R3:R4"/>
    <mergeCell ref="S3:S4"/>
    <mergeCell ref="AA3:AA4"/>
    <mergeCell ref="L3:L4"/>
    <mergeCell ref="O3:O4"/>
    <mergeCell ref="P3:P4"/>
    <mergeCell ref="M3:M4"/>
    <mergeCell ref="N3:N4"/>
    <mergeCell ref="T3:T4"/>
    <mergeCell ref="AF3:AF4"/>
    <mergeCell ref="AG3:AG4"/>
    <mergeCell ref="AC3:AC4"/>
    <mergeCell ref="G1:AB1"/>
    <mergeCell ref="A2:F2"/>
    <mergeCell ref="G3:G4"/>
    <mergeCell ref="H3:H4"/>
    <mergeCell ref="I3:I4"/>
    <mergeCell ref="J3:J4"/>
    <mergeCell ref="K3:K4"/>
    <mergeCell ref="AD3:AD4"/>
    <mergeCell ref="AE3:AE4"/>
    <mergeCell ref="AS3:AS4"/>
    <mergeCell ref="AT3:AT4"/>
    <mergeCell ref="AH3:AH4"/>
    <mergeCell ref="AI3:AI4"/>
    <mergeCell ref="AJ3:AJ4"/>
    <mergeCell ref="AK3:AK4"/>
    <mergeCell ref="AL3:AL4"/>
    <mergeCell ref="AN3:AN4"/>
    <mergeCell ref="AW3:AW4"/>
    <mergeCell ref="AX3:AX4"/>
    <mergeCell ref="AO3:AO4"/>
    <mergeCell ref="AP3:AP4"/>
    <mergeCell ref="AQ3:AQ4"/>
    <mergeCell ref="AR3:AR4"/>
    <mergeCell ref="AU3:AU4"/>
    <mergeCell ref="AV3:AV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58"/>
  <sheetViews>
    <sheetView zoomScalePageLayoutView="0" workbookViewId="0" topLeftCell="T1">
      <selection activeCell="Z6" sqref="Z6"/>
    </sheetView>
  </sheetViews>
  <sheetFormatPr defaultColWidth="9.00390625" defaultRowHeight="12.75"/>
  <cols>
    <col min="1" max="1" width="4.625" style="0" customWidth="1"/>
    <col min="2" max="2" width="27.625" style="0" customWidth="1"/>
    <col min="3" max="3" width="8.125" style="0" customWidth="1"/>
    <col min="4" max="4" width="5.25390625" style="0" customWidth="1"/>
    <col min="5" max="5" width="7.125" style="0" customWidth="1"/>
    <col min="6" max="6" width="9.25390625" style="0" customWidth="1"/>
    <col min="7" max="7" width="6.875" style="0" customWidth="1"/>
    <col min="8" max="8" width="5.375" style="0" customWidth="1"/>
    <col min="9" max="9" width="8.00390625" style="0" customWidth="1"/>
    <col min="10" max="10" width="10.875" style="0" customWidth="1"/>
    <col min="11" max="11" width="12.125" style="0" customWidth="1"/>
    <col min="12" max="12" width="12.25390625" style="0" customWidth="1"/>
    <col min="13" max="13" width="20.75390625" style="0" customWidth="1"/>
    <col min="14" max="14" width="30.125" style="0" customWidth="1"/>
    <col min="15" max="15" width="23.75390625" style="0" customWidth="1"/>
    <col min="16" max="17" width="9.25390625" style="0" customWidth="1"/>
    <col min="18" max="18" width="13.375" style="0" customWidth="1"/>
    <col min="19" max="20" width="9.25390625" style="0" customWidth="1"/>
    <col min="21" max="21" width="13.375" style="0" customWidth="1"/>
    <col min="22" max="22" width="12.625" style="0" customWidth="1"/>
    <col min="23" max="23" width="11.25390625" style="0" customWidth="1"/>
    <col min="24" max="25" width="25.625" style="0" customWidth="1"/>
  </cols>
  <sheetData>
    <row r="1" spans="1:25" ht="16.5" thickBot="1">
      <c r="A1" s="584" t="s">
        <v>647</v>
      </c>
      <c r="B1" s="585"/>
      <c r="C1" s="585"/>
      <c r="D1" s="585"/>
      <c r="E1" s="586"/>
      <c r="F1" s="594" t="s">
        <v>3335</v>
      </c>
      <c r="G1" s="595"/>
      <c r="H1" s="595"/>
      <c r="I1" s="595"/>
      <c r="J1" s="595"/>
      <c r="K1" s="595"/>
      <c r="L1" s="595"/>
      <c r="M1" s="595"/>
      <c r="N1" s="595"/>
      <c r="O1" s="596"/>
      <c r="P1" s="604" t="s">
        <v>255</v>
      </c>
      <c r="Q1" s="605"/>
      <c r="R1" s="605"/>
      <c r="S1" s="605"/>
      <c r="T1" s="605"/>
      <c r="U1" s="605"/>
      <c r="V1" s="605"/>
      <c r="W1" s="605"/>
      <c r="X1" s="605"/>
      <c r="Y1" s="605"/>
    </row>
    <row r="2" spans="1:25" ht="12.75">
      <c r="A2" s="56" t="s">
        <v>648</v>
      </c>
      <c r="B2" s="56"/>
      <c r="C2" s="56" t="s">
        <v>4223</v>
      </c>
      <c r="D2" s="57" t="s">
        <v>649</v>
      </c>
      <c r="E2" s="56"/>
      <c r="F2" s="177" t="s">
        <v>4225</v>
      </c>
      <c r="G2" s="177" t="s">
        <v>650</v>
      </c>
      <c r="H2" s="597" t="s">
        <v>651</v>
      </c>
      <c r="I2" s="598"/>
      <c r="J2" s="178" t="s">
        <v>652</v>
      </c>
      <c r="K2" s="178" t="s">
        <v>653</v>
      </c>
      <c r="L2" s="177" t="s">
        <v>654</v>
      </c>
      <c r="M2" s="179" t="s">
        <v>2139</v>
      </c>
      <c r="N2" s="178" t="s">
        <v>2141</v>
      </c>
      <c r="O2" s="178"/>
      <c r="P2" s="141" t="s">
        <v>4225</v>
      </c>
      <c r="Q2" s="141" t="s">
        <v>650</v>
      </c>
      <c r="R2" s="606" t="s">
        <v>651</v>
      </c>
      <c r="S2" s="607"/>
      <c r="T2" s="143" t="s">
        <v>652</v>
      </c>
      <c r="U2" s="144" t="s">
        <v>653</v>
      </c>
      <c r="V2" s="141" t="s">
        <v>654</v>
      </c>
      <c r="W2" s="145" t="s">
        <v>2139</v>
      </c>
      <c r="X2" s="145" t="s">
        <v>2141</v>
      </c>
      <c r="Y2" s="145"/>
    </row>
    <row r="3" spans="1:25" ht="13.5" thickBot="1">
      <c r="A3" s="58" t="s">
        <v>657</v>
      </c>
      <c r="B3" s="59" t="s">
        <v>658</v>
      </c>
      <c r="C3" s="59" t="s">
        <v>4224</v>
      </c>
      <c r="D3" s="60" t="s">
        <v>659</v>
      </c>
      <c r="E3" s="59" t="s">
        <v>660</v>
      </c>
      <c r="F3" s="180" t="s">
        <v>4226</v>
      </c>
      <c r="G3" s="180" t="s">
        <v>659</v>
      </c>
      <c r="H3" s="599" t="s">
        <v>661</v>
      </c>
      <c r="I3" s="600"/>
      <c r="J3" s="181" t="s">
        <v>662</v>
      </c>
      <c r="K3" s="181" t="s">
        <v>663</v>
      </c>
      <c r="L3" s="180" t="s">
        <v>664</v>
      </c>
      <c r="M3" s="182" t="s">
        <v>2138</v>
      </c>
      <c r="N3" s="182" t="s">
        <v>2140</v>
      </c>
      <c r="O3" s="182"/>
      <c r="P3" s="292" t="s">
        <v>4226</v>
      </c>
      <c r="Q3" s="292" t="s">
        <v>659</v>
      </c>
      <c r="R3" s="608" t="s">
        <v>661</v>
      </c>
      <c r="S3" s="609"/>
      <c r="T3" s="293" t="s">
        <v>662</v>
      </c>
      <c r="U3" s="294" t="s">
        <v>663</v>
      </c>
      <c r="V3" s="292" t="s">
        <v>664</v>
      </c>
      <c r="W3" s="295" t="s">
        <v>2138</v>
      </c>
      <c r="X3" s="295" t="s">
        <v>2140</v>
      </c>
      <c r="Y3" s="295"/>
    </row>
    <row r="4" spans="1:25" ht="48">
      <c r="A4" s="66">
        <v>1</v>
      </c>
      <c r="B4" s="90" t="s">
        <v>3679</v>
      </c>
      <c r="C4" s="90">
        <v>5</v>
      </c>
      <c r="D4" s="91" t="s">
        <v>578</v>
      </c>
      <c r="E4" s="70">
        <v>10</v>
      </c>
      <c r="F4" s="183" t="s">
        <v>2024</v>
      </c>
      <c r="G4" s="184">
        <v>5</v>
      </c>
      <c r="H4" s="183">
        <v>1</v>
      </c>
      <c r="I4" s="185" t="s">
        <v>2920</v>
      </c>
      <c r="J4" s="184">
        <v>26.913</v>
      </c>
      <c r="K4" s="186">
        <v>10</v>
      </c>
      <c r="L4" s="187">
        <v>269.13</v>
      </c>
      <c r="M4" s="207" t="s">
        <v>2066</v>
      </c>
      <c r="N4" s="217" t="s">
        <v>2921</v>
      </c>
      <c r="O4" s="217"/>
      <c r="P4" s="158">
        <v>66000808</v>
      </c>
      <c r="Q4" s="159" t="s">
        <v>535</v>
      </c>
      <c r="R4" s="158">
        <v>1</v>
      </c>
      <c r="S4" s="160" t="s">
        <v>1829</v>
      </c>
      <c r="T4" s="161">
        <v>14.2735</v>
      </c>
      <c r="U4" s="162">
        <v>10</v>
      </c>
      <c r="V4" s="163">
        <v>142.735</v>
      </c>
      <c r="W4" s="296" t="s">
        <v>2599</v>
      </c>
      <c r="X4" s="164" t="s">
        <v>2922</v>
      </c>
      <c r="Y4" s="164"/>
    </row>
    <row r="5" spans="1:25" ht="48">
      <c r="A5" s="66">
        <v>2</v>
      </c>
      <c r="B5" s="90" t="s">
        <v>3678</v>
      </c>
      <c r="C5" s="90">
        <v>5</v>
      </c>
      <c r="D5" s="85" t="s">
        <v>668</v>
      </c>
      <c r="E5" s="70">
        <v>15</v>
      </c>
      <c r="F5" s="183" t="s">
        <v>2025</v>
      </c>
      <c r="G5" s="184">
        <v>5</v>
      </c>
      <c r="H5" s="183">
        <v>1</v>
      </c>
      <c r="I5" s="185" t="s">
        <v>2902</v>
      </c>
      <c r="J5" s="184">
        <v>107.643</v>
      </c>
      <c r="K5" s="186">
        <v>15</v>
      </c>
      <c r="L5" s="187">
        <v>1614.645</v>
      </c>
      <c r="M5" s="207" t="s">
        <v>2066</v>
      </c>
      <c r="N5" s="217" t="s">
        <v>2923</v>
      </c>
      <c r="O5" s="217"/>
      <c r="P5" s="158">
        <v>66000796</v>
      </c>
      <c r="Q5" s="159" t="s">
        <v>535</v>
      </c>
      <c r="R5" s="158">
        <v>1</v>
      </c>
      <c r="S5" s="160" t="s">
        <v>378</v>
      </c>
      <c r="T5" s="161">
        <v>102.1915</v>
      </c>
      <c r="U5" s="162">
        <v>15</v>
      </c>
      <c r="V5" s="163">
        <v>1532.8725000000002</v>
      </c>
      <c r="W5" s="296" t="s">
        <v>2599</v>
      </c>
      <c r="X5" s="164" t="s">
        <v>2924</v>
      </c>
      <c r="Y5" s="164"/>
    </row>
    <row r="6" spans="1:25" ht="48">
      <c r="A6" s="66">
        <v>3</v>
      </c>
      <c r="B6" s="90" t="s">
        <v>3677</v>
      </c>
      <c r="C6" s="90">
        <v>5</v>
      </c>
      <c r="D6" s="85" t="s">
        <v>668</v>
      </c>
      <c r="E6" s="70">
        <v>10</v>
      </c>
      <c r="F6" s="183" t="s">
        <v>2026</v>
      </c>
      <c r="G6" s="184">
        <v>5</v>
      </c>
      <c r="H6" s="183">
        <v>1</v>
      </c>
      <c r="I6" s="185" t="s">
        <v>2902</v>
      </c>
      <c r="J6" s="184">
        <v>192.871</v>
      </c>
      <c r="K6" s="186">
        <v>10</v>
      </c>
      <c r="L6" s="187">
        <v>1928.71</v>
      </c>
      <c r="M6" s="207" t="s">
        <v>2066</v>
      </c>
      <c r="N6" s="217" t="s">
        <v>2067</v>
      </c>
      <c r="O6" s="217"/>
      <c r="P6" s="158">
        <v>3562</v>
      </c>
      <c r="Q6" s="159" t="s">
        <v>535</v>
      </c>
      <c r="R6" s="158">
        <v>1</v>
      </c>
      <c r="S6" s="160" t="s">
        <v>378</v>
      </c>
      <c r="T6" s="161">
        <v>29.7873</v>
      </c>
      <c r="U6" s="162">
        <v>10</v>
      </c>
      <c r="V6" s="163">
        <v>297.873</v>
      </c>
      <c r="W6" s="296" t="s">
        <v>2070</v>
      </c>
      <c r="X6" s="164" t="s">
        <v>2925</v>
      </c>
      <c r="Y6" s="164"/>
    </row>
    <row r="7" spans="1:25" ht="51">
      <c r="A7" s="66">
        <v>4</v>
      </c>
      <c r="B7" s="89" t="s">
        <v>3690</v>
      </c>
      <c r="C7" s="89">
        <v>10</v>
      </c>
      <c r="D7" s="87" t="s">
        <v>668</v>
      </c>
      <c r="E7" s="70">
        <v>35</v>
      </c>
      <c r="F7" s="183" t="s">
        <v>2904</v>
      </c>
      <c r="G7" s="184">
        <v>10</v>
      </c>
      <c r="H7" s="183">
        <v>1</v>
      </c>
      <c r="I7" s="185" t="s">
        <v>3360</v>
      </c>
      <c r="J7" s="184">
        <v>22.4</v>
      </c>
      <c r="K7" s="186">
        <v>35</v>
      </c>
      <c r="L7" s="187">
        <v>784</v>
      </c>
      <c r="M7" s="207" t="s">
        <v>2068</v>
      </c>
      <c r="N7" s="217" t="s">
        <v>2069</v>
      </c>
      <c r="O7" s="217"/>
      <c r="P7" s="158" t="s">
        <v>2904</v>
      </c>
      <c r="Q7" s="159" t="s">
        <v>535</v>
      </c>
      <c r="R7" s="158">
        <v>1</v>
      </c>
      <c r="S7" s="160" t="s">
        <v>378</v>
      </c>
      <c r="T7" s="161">
        <v>22.325</v>
      </c>
      <c r="U7" s="162">
        <v>35</v>
      </c>
      <c r="V7" s="163">
        <v>781.375</v>
      </c>
      <c r="W7" s="296" t="s">
        <v>2905</v>
      </c>
      <c r="X7" s="164" t="s">
        <v>2906</v>
      </c>
      <c r="Y7" s="164"/>
    </row>
    <row r="8" spans="1:25" ht="51">
      <c r="A8" s="66">
        <v>5</v>
      </c>
      <c r="B8" s="86" t="s">
        <v>2836</v>
      </c>
      <c r="C8" s="86">
        <v>24</v>
      </c>
      <c r="D8" s="87" t="s">
        <v>668</v>
      </c>
      <c r="E8" s="88">
        <v>5</v>
      </c>
      <c r="F8" s="183" t="s">
        <v>2926</v>
      </c>
      <c r="G8" s="184">
        <v>30</v>
      </c>
      <c r="H8" s="183">
        <v>1.25</v>
      </c>
      <c r="I8" s="185" t="s">
        <v>3345</v>
      </c>
      <c r="J8" s="184">
        <v>11.984</v>
      </c>
      <c r="K8" s="186">
        <v>4</v>
      </c>
      <c r="L8" s="187">
        <v>47.936</v>
      </c>
      <c r="M8" s="207" t="s">
        <v>2927</v>
      </c>
      <c r="N8" s="217" t="s">
        <v>2088</v>
      </c>
      <c r="O8" s="217"/>
      <c r="P8" s="158">
        <v>2015</v>
      </c>
      <c r="Q8" s="159" t="s">
        <v>535</v>
      </c>
      <c r="R8" s="158">
        <v>1</v>
      </c>
      <c r="S8" s="160" t="s">
        <v>378</v>
      </c>
      <c r="T8" s="161">
        <v>70.49</v>
      </c>
      <c r="U8" s="162">
        <v>5</v>
      </c>
      <c r="V8" s="163">
        <v>352.45</v>
      </c>
      <c r="W8" s="296" t="s">
        <v>2905</v>
      </c>
      <c r="X8" s="164" t="s">
        <v>2928</v>
      </c>
      <c r="Y8" s="164"/>
    </row>
    <row r="9" spans="1:25" ht="36">
      <c r="A9" s="66">
        <v>6</v>
      </c>
      <c r="B9" s="86" t="s">
        <v>1709</v>
      </c>
      <c r="C9" s="86">
        <v>10</v>
      </c>
      <c r="D9" s="87" t="s">
        <v>668</v>
      </c>
      <c r="E9" s="88">
        <v>10</v>
      </c>
      <c r="F9" s="183">
        <v>4612</v>
      </c>
      <c r="G9" s="184">
        <v>10</v>
      </c>
      <c r="H9" s="183">
        <v>2</v>
      </c>
      <c r="I9" s="185" t="s">
        <v>3360</v>
      </c>
      <c r="J9" s="184">
        <v>31.86</v>
      </c>
      <c r="K9" s="186">
        <v>10</v>
      </c>
      <c r="L9" s="187">
        <v>318.6</v>
      </c>
      <c r="M9" s="207" t="s">
        <v>2070</v>
      </c>
      <c r="N9" s="217" t="s">
        <v>2071</v>
      </c>
      <c r="O9" s="217"/>
      <c r="P9" s="158">
        <v>4612</v>
      </c>
      <c r="Q9" s="159" t="s">
        <v>535</v>
      </c>
      <c r="R9" s="158">
        <v>2</v>
      </c>
      <c r="S9" s="160" t="s">
        <v>378</v>
      </c>
      <c r="T9" s="161">
        <v>24.6184</v>
      </c>
      <c r="U9" s="162">
        <v>10</v>
      </c>
      <c r="V9" s="163">
        <v>246.18400000000003</v>
      </c>
      <c r="W9" s="296" t="s">
        <v>2890</v>
      </c>
      <c r="X9" s="164" t="s">
        <v>2929</v>
      </c>
      <c r="Y9" s="164"/>
    </row>
    <row r="10" spans="1:25" ht="36">
      <c r="A10" s="66">
        <v>7</v>
      </c>
      <c r="B10" s="86" t="s">
        <v>3658</v>
      </c>
      <c r="C10" s="84">
        <v>10</v>
      </c>
      <c r="D10" s="87" t="s">
        <v>668</v>
      </c>
      <c r="E10" s="88">
        <v>10</v>
      </c>
      <c r="F10" s="183">
        <v>4615</v>
      </c>
      <c r="G10" s="184">
        <v>10</v>
      </c>
      <c r="H10" s="183">
        <v>2</v>
      </c>
      <c r="I10" s="185" t="s">
        <v>3360</v>
      </c>
      <c r="J10" s="184">
        <v>40.69</v>
      </c>
      <c r="K10" s="186">
        <v>10</v>
      </c>
      <c r="L10" s="187">
        <v>406.9</v>
      </c>
      <c r="M10" s="207" t="s">
        <v>2070</v>
      </c>
      <c r="N10" s="217" t="s">
        <v>2930</v>
      </c>
      <c r="O10" s="217"/>
      <c r="P10" s="158">
        <v>4615</v>
      </c>
      <c r="Q10" s="159" t="s">
        <v>535</v>
      </c>
      <c r="R10" s="158">
        <v>2</v>
      </c>
      <c r="S10" s="160" t="s">
        <v>378</v>
      </c>
      <c r="T10" s="161">
        <v>31.4392</v>
      </c>
      <c r="U10" s="162">
        <v>10</v>
      </c>
      <c r="V10" s="163">
        <v>314.392</v>
      </c>
      <c r="W10" s="296" t="s">
        <v>2890</v>
      </c>
      <c r="X10" s="164" t="s">
        <v>2931</v>
      </c>
      <c r="Y10" s="164"/>
    </row>
    <row r="11" spans="1:25" ht="36">
      <c r="A11" s="66">
        <v>8</v>
      </c>
      <c r="B11" s="86" t="s">
        <v>3659</v>
      </c>
      <c r="C11" s="84">
        <v>10</v>
      </c>
      <c r="D11" s="87" t="s">
        <v>668</v>
      </c>
      <c r="E11" s="88">
        <v>10</v>
      </c>
      <c r="F11" s="183">
        <v>4620</v>
      </c>
      <c r="G11" s="184">
        <v>10</v>
      </c>
      <c r="H11" s="183">
        <v>2</v>
      </c>
      <c r="I11" s="185" t="s">
        <v>3360</v>
      </c>
      <c r="J11" s="184">
        <v>58.2</v>
      </c>
      <c r="K11" s="186">
        <v>10</v>
      </c>
      <c r="L11" s="187">
        <v>582</v>
      </c>
      <c r="M11" s="207" t="s">
        <v>2070</v>
      </c>
      <c r="N11" s="217" t="s">
        <v>2072</v>
      </c>
      <c r="O11" s="217"/>
      <c r="P11" s="158">
        <v>4620</v>
      </c>
      <c r="Q11" s="159" t="s">
        <v>535</v>
      </c>
      <c r="R11" s="158">
        <v>2</v>
      </c>
      <c r="S11" s="160" t="s">
        <v>378</v>
      </c>
      <c r="T11" s="161">
        <v>44.974</v>
      </c>
      <c r="U11" s="162">
        <v>10</v>
      </c>
      <c r="V11" s="163">
        <v>449.74</v>
      </c>
      <c r="W11" s="296" t="s">
        <v>2890</v>
      </c>
      <c r="X11" s="164" t="s">
        <v>2932</v>
      </c>
      <c r="Y11" s="164"/>
    </row>
    <row r="12" spans="1:25" ht="36">
      <c r="A12" s="66">
        <v>9</v>
      </c>
      <c r="B12" s="86" t="s">
        <v>3660</v>
      </c>
      <c r="C12" s="84">
        <v>10</v>
      </c>
      <c r="D12" s="87" t="s">
        <v>668</v>
      </c>
      <c r="E12" s="88">
        <v>13</v>
      </c>
      <c r="F12" s="183">
        <v>4610</v>
      </c>
      <c r="G12" s="184">
        <v>10</v>
      </c>
      <c r="H12" s="183">
        <v>2</v>
      </c>
      <c r="I12" s="185" t="s">
        <v>3360</v>
      </c>
      <c r="J12" s="184">
        <v>23.86</v>
      </c>
      <c r="K12" s="186">
        <v>12.5</v>
      </c>
      <c r="L12" s="187">
        <v>298.25</v>
      </c>
      <c r="M12" s="207" t="s">
        <v>2070</v>
      </c>
      <c r="N12" s="217" t="s">
        <v>2073</v>
      </c>
      <c r="O12" s="217"/>
      <c r="P12" s="158">
        <v>4610</v>
      </c>
      <c r="Q12" s="159" t="s">
        <v>535</v>
      </c>
      <c r="R12" s="158">
        <v>2</v>
      </c>
      <c r="S12" s="160" t="s">
        <v>378</v>
      </c>
      <c r="T12" s="161">
        <v>18.4372</v>
      </c>
      <c r="U12" s="162">
        <v>12.5</v>
      </c>
      <c r="V12" s="163">
        <v>230.465</v>
      </c>
      <c r="W12" s="296" t="s">
        <v>2890</v>
      </c>
      <c r="X12" s="164" t="s">
        <v>2933</v>
      </c>
      <c r="Y12" s="164"/>
    </row>
    <row r="13" spans="1:25" ht="36">
      <c r="A13" s="66">
        <v>10</v>
      </c>
      <c r="B13" s="86" t="s">
        <v>1707</v>
      </c>
      <c r="C13" s="86">
        <v>10</v>
      </c>
      <c r="D13" s="87" t="s">
        <v>668</v>
      </c>
      <c r="E13" s="88">
        <v>15</v>
      </c>
      <c r="F13" s="183">
        <v>4635</v>
      </c>
      <c r="G13" s="184">
        <v>10</v>
      </c>
      <c r="H13" s="183">
        <v>2</v>
      </c>
      <c r="I13" s="185" t="s">
        <v>3360</v>
      </c>
      <c r="J13" s="184">
        <v>38.89</v>
      </c>
      <c r="K13" s="186">
        <v>15</v>
      </c>
      <c r="L13" s="187">
        <v>583.35</v>
      </c>
      <c r="M13" s="207" t="s">
        <v>2070</v>
      </c>
      <c r="N13" s="217" t="s">
        <v>2934</v>
      </c>
      <c r="O13" s="217"/>
      <c r="P13" s="158">
        <v>4635</v>
      </c>
      <c r="Q13" s="159" t="s">
        <v>535</v>
      </c>
      <c r="R13" s="158">
        <v>2</v>
      </c>
      <c r="S13" s="160" t="s">
        <v>378</v>
      </c>
      <c r="T13" s="161">
        <v>30.0538</v>
      </c>
      <c r="U13" s="162">
        <v>15</v>
      </c>
      <c r="V13" s="163">
        <v>450.80699999999996</v>
      </c>
      <c r="W13" s="296" t="s">
        <v>2890</v>
      </c>
      <c r="X13" s="164" t="s">
        <v>2935</v>
      </c>
      <c r="Y13" s="164"/>
    </row>
    <row r="14" spans="1:25" ht="36">
      <c r="A14" s="66">
        <v>11</v>
      </c>
      <c r="B14" s="86" t="s">
        <v>1708</v>
      </c>
      <c r="C14" s="86">
        <v>10</v>
      </c>
      <c r="D14" s="87" t="s">
        <v>668</v>
      </c>
      <c r="E14" s="88">
        <v>10</v>
      </c>
      <c r="F14" s="183">
        <v>4639</v>
      </c>
      <c r="G14" s="184">
        <v>10</v>
      </c>
      <c r="H14" s="183">
        <v>2</v>
      </c>
      <c r="I14" s="185" t="s">
        <v>3360</v>
      </c>
      <c r="J14" s="184">
        <v>57.37</v>
      </c>
      <c r="K14" s="186">
        <v>10</v>
      </c>
      <c r="L14" s="187">
        <v>573.7</v>
      </c>
      <c r="M14" s="207" t="s">
        <v>2070</v>
      </c>
      <c r="N14" s="217" t="s">
        <v>2936</v>
      </c>
      <c r="O14" s="217"/>
      <c r="P14" s="158">
        <v>4639</v>
      </c>
      <c r="Q14" s="159" t="s">
        <v>535</v>
      </c>
      <c r="R14" s="158">
        <v>2</v>
      </c>
      <c r="S14" s="160" t="s">
        <v>378</v>
      </c>
      <c r="T14" s="161">
        <v>44.3346</v>
      </c>
      <c r="U14" s="162">
        <v>10</v>
      </c>
      <c r="V14" s="163">
        <v>443.346</v>
      </c>
      <c r="W14" s="296" t="s">
        <v>2890</v>
      </c>
      <c r="X14" s="164" t="s">
        <v>2937</v>
      </c>
      <c r="Y14" s="164"/>
    </row>
    <row r="15" spans="1:25" ht="36">
      <c r="A15" s="66">
        <v>12</v>
      </c>
      <c r="B15" s="86" t="s">
        <v>1815</v>
      </c>
      <c r="C15" s="86">
        <v>10</v>
      </c>
      <c r="D15" s="87" t="s">
        <v>668</v>
      </c>
      <c r="E15" s="88">
        <v>18</v>
      </c>
      <c r="F15" s="183">
        <v>4630</v>
      </c>
      <c r="G15" s="184">
        <v>10</v>
      </c>
      <c r="H15" s="183">
        <v>2</v>
      </c>
      <c r="I15" s="185" t="s">
        <v>3360</v>
      </c>
      <c r="J15" s="184">
        <v>22.76</v>
      </c>
      <c r="K15" s="186">
        <v>17.5</v>
      </c>
      <c r="L15" s="187">
        <v>398.3</v>
      </c>
      <c r="M15" s="207" t="s">
        <v>2070</v>
      </c>
      <c r="N15" s="207" t="s">
        <v>2938</v>
      </c>
      <c r="O15" s="207"/>
      <c r="P15" s="158">
        <v>4630</v>
      </c>
      <c r="Q15" s="159" t="s">
        <v>535</v>
      </c>
      <c r="R15" s="158">
        <v>2</v>
      </c>
      <c r="S15" s="160" t="s">
        <v>378</v>
      </c>
      <c r="T15" s="161">
        <v>17.5846</v>
      </c>
      <c r="U15" s="162">
        <v>17.5</v>
      </c>
      <c r="V15" s="163">
        <v>307.73049999999995</v>
      </c>
      <c r="W15" s="296" t="s">
        <v>2890</v>
      </c>
      <c r="X15" s="164" t="s">
        <v>2939</v>
      </c>
      <c r="Y15" s="164"/>
    </row>
    <row r="16" spans="1:25" ht="36">
      <c r="A16" s="66">
        <v>13</v>
      </c>
      <c r="B16" s="86" t="s">
        <v>1817</v>
      </c>
      <c r="C16" s="86">
        <v>10</v>
      </c>
      <c r="D16" s="87" t="s">
        <v>668</v>
      </c>
      <c r="E16" s="70">
        <v>15</v>
      </c>
      <c r="F16" s="183">
        <v>4632</v>
      </c>
      <c r="G16" s="184">
        <v>10</v>
      </c>
      <c r="H16" s="183">
        <v>2</v>
      </c>
      <c r="I16" s="185" t="s">
        <v>3360</v>
      </c>
      <c r="J16" s="184">
        <v>31.03</v>
      </c>
      <c r="K16" s="186">
        <v>15</v>
      </c>
      <c r="L16" s="187">
        <v>465.45</v>
      </c>
      <c r="M16" s="207" t="s">
        <v>2070</v>
      </c>
      <c r="N16" s="207" t="s">
        <v>2940</v>
      </c>
      <c r="O16" s="207"/>
      <c r="P16" s="158">
        <v>4632</v>
      </c>
      <c r="Q16" s="159" t="s">
        <v>535</v>
      </c>
      <c r="R16" s="158">
        <v>2</v>
      </c>
      <c r="S16" s="160" t="s">
        <v>378</v>
      </c>
      <c r="T16" s="161">
        <v>23.979</v>
      </c>
      <c r="U16" s="162">
        <v>15</v>
      </c>
      <c r="V16" s="163">
        <v>359.685</v>
      </c>
      <c r="W16" s="296" t="s">
        <v>2890</v>
      </c>
      <c r="X16" s="164" t="s">
        <v>2941</v>
      </c>
      <c r="Y16" s="164"/>
    </row>
    <row r="17" spans="1:25" ht="36">
      <c r="A17" s="66">
        <v>14</v>
      </c>
      <c r="B17" s="86" t="s">
        <v>3060</v>
      </c>
      <c r="C17" s="84">
        <v>10</v>
      </c>
      <c r="D17" s="87" t="s">
        <v>668</v>
      </c>
      <c r="E17" s="88">
        <v>40</v>
      </c>
      <c r="F17" s="183" t="s">
        <v>2027</v>
      </c>
      <c r="G17" s="184">
        <v>10</v>
      </c>
      <c r="H17" s="183">
        <v>1</v>
      </c>
      <c r="I17" s="185" t="s">
        <v>3360</v>
      </c>
      <c r="J17" s="184">
        <v>47.707</v>
      </c>
      <c r="K17" s="186">
        <v>40</v>
      </c>
      <c r="L17" s="187">
        <v>1908.28</v>
      </c>
      <c r="M17" s="207" t="s">
        <v>2066</v>
      </c>
      <c r="N17" s="217" t="s">
        <v>2942</v>
      </c>
      <c r="O17" s="217"/>
      <c r="P17" s="158">
        <v>66000044</v>
      </c>
      <c r="Q17" s="159" t="s">
        <v>535</v>
      </c>
      <c r="R17" s="158">
        <v>1</v>
      </c>
      <c r="S17" s="160" t="s">
        <v>378</v>
      </c>
      <c r="T17" s="161">
        <v>46.2496</v>
      </c>
      <c r="U17" s="162">
        <v>40</v>
      </c>
      <c r="V17" s="163">
        <v>1849.984</v>
      </c>
      <c r="W17" s="296" t="s">
        <v>3915</v>
      </c>
      <c r="X17" s="164" t="s">
        <v>2943</v>
      </c>
      <c r="Y17" s="164"/>
    </row>
    <row r="18" spans="1:25" ht="48">
      <c r="A18" s="66">
        <v>15</v>
      </c>
      <c r="B18" s="86" t="s">
        <v>1819</v>
      </c>
      <c r="C18" s="84">
        <v>10</v>
      </c>
      <c r="D18" s="87" t="s">
        <v>668</v>
      </c>
      <c r="E18" s="88">
        <v>30</v>
      </c>
      <c r="F18" s="183">
        <v>66000045</v>
      </c>
      <c r="G18" s="183">
        <v>10</v>
      </c>
      <c r="H18" s="183">
        <v>1</v>
      </c>
      <c r="I18" s="185" t="s">
        <v>3360</v>
      </c>
      <c r="J18" s="184">
        <v>110.3586</v>
      </c>
      <c r="K18" s="186">
        <v>30</v>
      </c>
      <c r="L18" s="187">
        <v>3310.758</v>
      </c>
      <c r="M18" s="207" t="s">
        <v>2066</v>
      </c>
      <c r="N18" s="207" t="s">
        <v>2944</v>
      </c>
      <c r="O18" s="207"/>
      <c r="P18" s="158">
        <v>66000045</v>
      </c>
      <c r="Q18" s="159" t="s">
        <v>535</v>
      </c>
      <c r="R18" s="158">
        <v>1</v>
      </c>
      <c r="S18" s="160" t="s">
        <v>378</v>
      </c>
      <c r="T18" s="161">
        <v>104.7755</v>
      </c>
      <c r="U18" s="162">
        <v>30</v>
      </c>
      <c r="V18" s="163">
        <v>3143.265</v>
      </c>
      <c r="W18" s="296" t="s">
        <v>2599</v>
      </c>
      <c r="X18" s="164" t="s">
        <v>2945</v>
      </c>
      <c r="Y18" s="164"/>
    </row>
    <row r="19" spans="1:25" ht="48">
      <c r="A19" s="66">
        <v>16</v>
      </c>
      <c r="B19" s="86" t="s">
        <v>3068</v>
      </c>
      <c r="C19" s="84">
        <v>5</v>
      </c>
      <c r="D19" s="87" t="s">
        <v>578</v>
      </c>
      <c r="E19" s="70">
        <v>5</v>
      </c>
      <c r="F19" s="183" t="s">
        <v>2946</v>
      </c>
      <c r="G19" s="183">
        <v>5</v>
      </c>
      <c r="H19" s="183">
        <v>1</v>
      </c>
      <c r="I19" s="185" t="s">
        <v>2920</v>
      </c>
      <c r="J19" s="184">
        <v>47.275</v>
      </c>
      <c r="K19" s="186">
        <v>5</v>
      </c>
      <c r="L19" s="187">
        <v>236.375</v>
      </c>
      <c r="M19" s="207" t="s">
        <v>2313</v>
      </c>
      <c r="N19" s="217" t="s">
        <v>2947</v>
      </c>
      <c r="O19" s="217"/>
      <c r="P19" s="158">
        <v>3485</v>
      </c>
      <c r="Q19" s="159" t="s">
        <v>535</v>
      </c>
      <c r="R19" s="158">
        <v>1</v>
      </c>
      <c r="S19" s="160" t="s">
        <v>1829</v>
      </c>
      <c r="T19" s="161">
        <v>46.5194</v>
      </c>
      <c r="U19" s="162">
        <v>5</v>
      </c>
      <c r="V19" s="163">
        <v>232.59699999999998</v>
      </c>
      <c r="W19" s="296" t="s">
        <v>2890</v>
      </c>
      <c r="X19" s="164" t="s">
        <v>2948</v>
      </c>
      <c r="Y19" s="164"/>
    </row>
    <row r="20" spans="1:25" ht="48">
      <c r="A20" s="66">
        <v>17</v>
      </c>
      <c r="B20" s="86" t="s">
        <v>1816</v>
      </c>
      <c r="C20" s="84">
        <v>10</v>
      </c>
      <c r="D20" s="87" t="s">
        <v>668</v>
      </c>
      <c r="E20" s="88">
        <v>25</v>
      </c>
      <c r="F20" s="183">
        <v>7637</v>
      </c>
      <c r="G20" s="184">
        <v>10</v>
      </c>
      <c r="H20" s="183">
        <v>1</v>
      </c>
      <c r="I20" s="185" t="s">
        <v>3360</v>
      </c>
      <c r="J20" s="184">
        <v>42.98</v>
      </c>
      <c r="K20" s="186">
        <v>25</v>
      </c>
      <c r="L20" s="187">
        <v>1074.5</v>
      </c>
      <c r="M20" s="207" t="s">
        <v>2066</v>
      </c>
      <c r="N20" s="207" t="s">
        <v>2949</v>
      </c>
      <c r="O20" s="207"/>
      <c r="P20" s="158">
        <v>3410</v>
      </c>
      <c r="Q20" s="159" t="s">
        <v>535</v>
      </c>
      <c r="R20" s="158">
        <v>1</v>
      </c>
      <c r="S20" s="160" t="s">
        <v>378</v>
      </c>
      <c r="T20" s="161">
        <v>28.242</v>
      </c>
      <c r="U20" s="162">
        <v>25</v>
      </c>
      <c r="V20" s="163">
        <v>706.05</v>
      </c>
      <c r="W20" s="296" t="s">
        <v>2890</v>
      </c>
      <c r="X20" s="164" t="s">
        <v>2950</v>
      </c>
      <c r="Y20" s="164"/>
    </row>
    <row r="21" spans="1:25" ht="48">
      <c r="A21" s="66">
        <v>18</v>
      </c>
      <c r="B21" s="86" t="s">
        <v>1818</v>
      </c>
      <c r="C21" s="84">
        <v>10</v>
      </c>
      <c r="D21" s="87" t="s">
        <v>668</v>
      </c>
      <c r="E21" s="88">
        <v>20</v>
      </c>
      <c r="F21" s="183" t="s">
        <v>2951</v>
      </c>
      <c r="G21" s="184">
        <v>5</v>
      </c>
      <c r="H21" s="183">
        <v>0.5</v>
      </c>
      <c r="I21" s="185" t="s">
        <v>2902</v>
      </c>
      <c r="J21" s="184">
        <v>20.294500000000003</v>
      </c>
      <c r="K21" s="186">
        <v>40</v>
      </c>
      <c r="L21" s="187">
        <v>811.78</v>
      </c>
      <c r="M21" s="207" t="s">
        <v>2106</v>
      </c>
      <c r="N21" s="207" t="s">
        <v>2952</v>
      </c>
      <c r="O21" s="207"/>
      <c r="P21" s="158">
        <v>3413</v>
      </c>
      <c r="Q21" s="159" t="s">
        <v>535</v>
      </c>
      <c r="R21" s="158">
        <v>0.5</v>
      </c>
      <c r="S21" s="160" t="s">
        <v>378</v>
      </c>
      <c r="T21" s="161">
        <v>26.75</v>
      </c>
      <c r="U21" s="162">
        <v>40</v>
      </c>
      <c r="V21" s="163">
        <v>1070</v>
      </c>
      <c r="W21" s="296" t="s">
        <v>2890</v>
      </c>
      <c r="X21" s="164" t="s">
        <v>2953</v>
      </c>
      <c r="Y21" s="164"/>
    </row>
    <row r="22" spans="1:25" ht="48">
      <c r="A22" s="66">
        <v>19</v>
      </c>
      <c r="B22" s="86" t="s">
        <v>1820</v>
      </c>
      <c r="C22" s="84">
        <v>10</v>
      </c>
      <c r="D22" s="87" t="s">
        <v>668</v>
      </c>
      <c r="E22" s="88">
        <v>30</v>
      </c>
      <c r="F22" s="183" t="s">
        <v>2954</v>
      </c>
      <c r="G22" s="183">
        <v>5</v>
      </c>
      <c r="H22" s="183">
        <v>0.5</v>
      </c>
      <c r="I22" s="185" t="s">
        <v>2902</v>
      </c>
      <c r="J22" s="184">
        <v>27.6</v>
      </c>
      <c r="K22" s="186">
        <v>60</v>
      </c>
      <c r="L22" s="187">
        <v>1656</v>
      </c>
      <c r="M22" s="207" t="s">
        <v>2106</v>
      </c>
      <c r="N22" s="207" t="s">
        <v>2955</v>
      </c>
      <c r="O22" s="207"/>
      <c r="P22" s="158">
        <v>66000046</v>
      </c>
      <c r="Q22" s="159" t="s">
        <v>535</v>
      </c>
      <c r="R22" s="158">
        <v>1</v>
      </c>
      <c r="S22" s="160" t="s">
        <v>378</v>
      </c>
      <c r="T22" s="161">
        <v>187.454</v>
      </c>
      <c r="U22" s="162">
        <v>30</v>
      </c>
      <c r="V22" s="163">
        <v>5623.62</v>
      </c>
      <c r="W22" s="296" t="s">
        <v>2599</v>
      </c>
      <c r="X22" s="164" t="s">
        <v>2956</v>
      </c>
      <c r="Y22" s="164"/>
    </row>
    <row r="23" spans="1:25" ht="48">
      <c r="A23" s="66">
        <v>20</v>
      </c>
      <c r="B23" s="86" t="s">
        <v>2249</v>
      </c>
      <c r="C23" s="84">
        <v>10</v>
      </c>
      <c r="D23" s="85" t="s">
        <v>668</v>
      </c>
      <c r="E23" s="70">
        <v>2</v>
      </c>
      <c r="F23" s="183" t="s">
        <v>2028</v>
      </c>
      <c r="G23" s="184">
        <v>5</v>
      </c>
      <c r="H23" s="183">
        <v>1</v>
      </c>
      <c r="I23" s="185" t="s">
        <v>2902</v>
      </c>
      <c r="J23" s="184">
        <v>14.68</v>
      </c>
      <c r="K23" s="186">
        <v>0</v>
      </c>
      <c r="L23" s="187">
        <v>0</v>
      </c>
      <c r="M23" s="207" t="s">
        <v>2066</v>
      </c>
      <c r="N23" s="217" t="s">
        <v>2074</v>
      </c>
      <c r="O23" s="217"/>
      <c r="P23" s="158">
        <v>66047573</v>
      </c>
      <c r="Q23" s="159" t="s">
        <v>535</v>
      </c>
      <c r="R23" s="158">
        <v>2</v>
      </c>
      <c r="S23" s="160" t="s">
        <v>378</v>
      </c>
      <c r="T23" s="161">
        <v>13.5606</v>
      </c>
      <c r="U23" s="162">
        <v>0</v>
      </c>
      <c r="V23" s="163">
        <v>0</v>
      </c>
      <c r="W23" s="296" t="s">
        <v>2599</v>
      </c>
      <c r="X23" s="164" t="s">
        <v>2957</v>
      </c>
      <c r="Y23" s="164"/>
    </row>
    <row r="24" spans="1:25" ht="38.25">
      <c r="A24" s="66">
        <v>21</v>
      </c>
      <c r="B24" s="86" t="s">
        <v>699</v>
      </c>
      <c r="C24" s="86">
        <v>50</v>
      </c>
      <c r="D24" s="87" t="s">
        <v>668</v>
      </c>
      <c r="E24" s="72">
        <v>4</v>
      </c>
      <c r="F24" s="183" t="s">
        <v>2958</v>
      </c>
      <c r="G24" s="183">
        <v>10</v>
      </c>
      <c r="H24" s="183">
        <v>1</v>
      </c>
      <c r="I24" s="185" t="s">
        <v>3360</v>
      </c>
      <c r="J24" s="184">
        <v>2.914</v>
      </c>
      <c r="K24" s="186">
        <v>20</v>
      </c>
      <c r="L24" s="187">
        <v>58.28</v>
      </c>
      <c r="M24" s="207" t="s">
        <v>2959</v>
      </c>
      <c r="N24" s="207" t="s">
        <v>2960</v>
      </c>
      <c r="O24" s="207"/>
      <c r="P24" s="158">
        <v>499513</v>
      </c>
      <c r="Q24" s="159" t="s">
        <v>535</v>
      </c>
      <c r="R24" s="158">
        <v>1</v>
      </c>
      <c r="S24" s="160" t="s">
        <v>378</v>
      </c>
      <c r="T24" s="161">
        <v>3.0132</v>
      </c>
      <c r="U24" s="162">
        <v>20</v>
      </c>
      <c r="V24" s="163">
        <v>60.263999999999996</v>
      </c>
      <c r="W24" s="296" t="s">
        <v>1633</v>
      </c>
      <c r="X24" s="164" t="s">
        <v>2961</v>
      </c>
      <c r="Y24" s="164"/>
    </row>
    <row r="25" spans="1:25" ht="36">
      <c r="A25" s="66">
        <v>22</v>
      </c>
      <c r="B25" s="86" t="s">
        <v>3061</v>
      </c>
      <c r="C25" s="86">
        <v>50</v>
      </c>
      <c r="D25" s="87" t="s">
        <v>668</v>
      </c>
      <c r="E25" s="72">
        <v>10</v>
      </c>
      <c r="F25" s="183" t="s">
        <v>2029</v>
      </c>
      <c r="G25" s="184">
        <v>50</v>
      </c>
      <c r="H25" s="183">
        <v>1</v>
      </c>
      <c r="I25" s="185" t="s">
        <v>3371</v>
      </c>
      <c r="J25" s="184">
        <v>11.694</v>
      </c>
      <c r="K25" s="186">
        <v>10</v>
      </c>
      <c r="L25" s="187">
        <v>116.94</v>
      </c>
      <c r="M25" s="207" t="s">
        <v>2066</v>
      </c>
      <c r="N25" s="217" t="s">
        <v>2962</v>
      </c>
      <c r="O25" s="217"/>
      <c r="P25" s="158">
        <v>7456</v>
      </c>
      <c r="Q25" s="159" t="s">
        <v>535</v>
      </c>
      <c r="R25" s="158">
        <v>1</v>
      </c>
      <c r="S25" s="160" t="s">
        <v>378</v>
      </c>
      <c r="T25" s="161">
        <v>11.1055</v>
      </c>
      <c r="U25" s="162">
        <v>10</v>
      </c>
      <c r="V25" s="163">
        <v>111.055</v>
      </c>
      <c r="W25" s="296" t="s">
        <v>2599</v>
      </c>
      <c r="X25" s="164" t="s">
        <v>2963</v>
      </c>
      <c r="Y25" s="164"/>
    </row>
    <row r="26" spans="1:25" ht="36">
      <c r="A26" s="66">
        <v>23</v>
      </c>
      <c r="B26" s="86" t="s">
        <v>3062</v>
      </c>
      <c r="C26" s="86">
        <v>10</v>
      </c>
      <c r="D26" s="87" t="s">
        <v>668</v>
      </c>
      <c r="E26" s="72">
        <v>20</v>
      </c>
      <c r="F26" s="183" t="s">
        <v>2030</v>
      </c>
      <c r="G26" s="184">
        <v>10</v>
      </c>
      <c r="H26" s="183">
        <v>1</v>
      </c>
      <c r="I26" s="185" t="s">
        <v>3360</v>
      </c>
      <c r="J26" s="184">
        <v>4.699</v>
      </c>
      <c r="K26" s="186">
        <v>20</v>
      </c>
      <c r="L26" s="187">
        <v>93.98</v>
      </c>
      <c r="M26" s="207" t="s">
        <v>2066</v>
      </c>
      <c r="N26" s="217" t="s">
        <v>2964</v>
      </c>
      <c r="O26" s="217"/>
      <c r="P26" s="158">
        <v>7457</v>
      </c>
      <c r="Q26" s="159" t="s">
        <v>535</v>
      </c>
      <c r="R26" s="158">
        <v>1</v>
      </c>
      <c r="S26" s="160" t="s">
        <v>378</v>
      </c>
      <c r="T26" s="161">
        <v>4.465</v>
      </c>
      <c r="U26" s="162">
        <v>20</v>
      </c>
      <c r="V26" s="163">
        <v>89.3</v>
      </c>
      <c r="W26" s="296" t="s">
        <v>2599</v>
      </c>
      <c r="X26" s="164" t="s">
        <v>2965</v>
      </c>
      <c r="Y26" s="164"/>
    </row>
    <row r="27" spans="1:25" ht="36">
      <c r="A27" s="66">
        <v>24</v>
      </c>
      <c r="B27" s="86" t="s">
        <v>3063</v>
      </c>
      <c r="C27" s="86">
        <v>10</v>
      </c>
      <c r="D27" s="87" t="s">
        <v>668</v>
      </c>
      <c r="E27" s="72">
        <v>30</v>
      </c>
      <c r="F27" s="183" t="s">
        <v>2031</v>
      </c>
      <c r="G27" s="184">
        <v>10</v>
      </c>
      <c r="H27" s="183">
        <v>1</v>
      </c>
      <c r="I27" s="185" t="s">
        <v>3360</v>
      </c>
      <c r="J27" s="184">
        <v>8.873</v>
      </c>
      <c r="K27" s="186">
        <v>30</v>
      </c>
      <c r="L27" s="187">
        <v>266.19</v>
      </c>
      <c r="M27" s="207" t="s">
        <v>2066</v>
      </c>
      <c r="N27" s="217" t="s">
        <v>2075</v>
      </c>
      <c r="O27" s="217"/>
      <c r="P27" s="158">
        <v>7461</v>
      </c>
      <c r="Q27" s="159" t="s">
        <v>535</v>
      </c>
      <c r="R27" s="158">
        <v>1</v>
      </c>
      <c r="S27" s="160" t="s">
        <v>378</v>
      </c>
      <c r="T27" s="161">
        <v>8.4265</v>
      </c>
      <c r="U27" s="162">
        <v>30</v>
      </c>
      <c r="V27" s="163">
        <v>252.795</v>
      </c>
      <c r="W27" s="296" t="s">
        <v>2599</v>
      </c>
      <c r="X27" s="164" t="s">
        <v>2966</v>
      </c>
      <c r="Y27" s="164"/>
    </row>
    <row r="28" spans="1:25" ht="36">
      <c r="A28" s="66">
        <v>25</v>
      </c>
      <c r="B28" s="86" t="s">
        <v>700</v>
      </c>
      <c r="C28" s="84">
        <v>5</v>
      </c>
      <c r="D28" s="85" t="s">
        <v>578</v>
      </c>
      <c r="E28" s="72">
        <v>60</v>
      </c>
      <c r="F28" s="183" t="s">
        <v>2951</v>
      </c>
      <c r="G28" s="184">
        <v>5</v>
      </c>
      <c r="H28" s="183">
        <v>1</v>
      </c>
      <c r="I28" s="185" t="s">
        <v>2920</v>
      </c>
      <c r="J28" s="184">
        <v>20.294500000000003</v>
      </c>
      <c r="K28" s="186">
        <v>60</v>
      </c>
      <c r="L28" s="187">
        <v>1217.67</v>
      </c>
      <c r="M28" s="207" t="s">
        <v>2106</v>
      </c>
      <c r="N28" s="217" t="s">
        <v>2967</v>
      </c>
      <c r="O28" s="217"/>
      <c r="P28" s="158">
        <v>3413</v>
      </c>
      <c r="Q28" s="159" t="s">
        <v>535</v>
      </c>
      <c r="R28" s="158">
        <v>1</v>
      </c>
      <c r="S28" s="160" t="s">
        <v>1829</v>
      </c>
      <c r="T28" s="161">
        <v>26.75</v>
      </c>
      <c r="U28" s="162">
        <v>60</v>
      </c>
      <c r="V28" s="163">
        <v>1605</v>
      </c>
      <c r="W28" s="296" t="s">
        <v>2890</v>
      </c>
      <c r="X28" s="164" t="s">
        <v>2953</v>
      </c>
      <c r="Y28" s="164"/>
    </row>
    <row r="29" spans="1:25" ht="36">
      <c r="A29" s="66">
        <v>26</v>
      </c>
      <c r="B29" s="86" t="s">
        <v>2251</v>
      </c>
      <c r="C29" s="86">
        <v>5</v>
      </c>
      <c r="D29" s="85" t="s">
        <v>578</v>
      </c>
      <c r="E29" s="70">
        <v>24</v>
      </c>
      <c r="F29" s="183" t="s">
        <v>2954</v>
      </c>
      <c r="G29" s="184">
        <v>5</v>
      </c>
      <c r="H29" s="183">
        <v>0.5</v>
      </c>
      <c r="I29" s="185" t="s">
        <v>2920</v>
      </c>
      <c r="J29" s="184">
        <v>27.6</v>
      </c>
      <c r="K29" s="186">
        <v>24</v>
      </c>
      <c r="L29" s="187">
        <v>662.4</v>
      </c>
      <c r="M29" s="207" t="s">
        <v>2106</v>
      </c>
      <c r="N29" s="217" t="s">
        <v>2968</v>
      </c>
      <c r="O29" s="217"/>
      <c r="P29" s="158">
        <v>3416</v>
      </c>
      <c r="Q29" s="159" t="s">
        <v>535</v>
      </c>
      <c r="R29" s="158">
        <v>0.5</v>
      </c>
      <c r="S29" s="160" t="s">
        <v>1829</v>
      </c>
      <c r="T29" s="161">
        <v>52.2211</v>
      </c>
      <c r="U29" s="162">
        <v>24</v>
      </c>
      <c r="V29" s="163">
        <v>1253.3064</v>
      </c>
      <c r="W29" s="296" t="s">
        <v>2890</v>
      </c>
      <c r="X29" s="164" t="s">
        <v>2969</v>
      </c>
      <c r="Y29" s="164"/>
    </row>
    <row r="30" spans="1:25" ht="36">
      <c r="A30" s="66">
        <v>27</v>
      </c>
      <c r="B30" s="86" t="s">
        <v>3661</v>
      </c>
      <c r="C30" s="86">
        <v>5</v>
      </c>
      <c r="D30" s="87" t="s">
        <v>668</v>
      </c>
      <c r="E30" s="70">
        <v>10</v>
      </c>
      <c r="F30" s="183" t="s">
        <v>2970</v>
      </c>
      <c r="G30" s="184">
        <v>5</v>
      </c>
      <c r="H30" s="183">
        <v>1</v>
      </c>
      <c r="I30" s="185" t="s">
        <v>2902</v>
      </c>
      <c r="J30" s="184">
        <v>47.275</v>
      </c>
      <c r="K30" s="186">
        <v>10</v>
      </c>
      <c r="L30" s="187">
        <v>472.75</v>
      </c>
      <c r="M30" s="207" t="s">
        <v>2106</v>
      </c>
      <c r="N30" s="217" t="s">
        <v>2971</v>
      </c>
      <c r="O30" s="217"/>
      <c r="P30" s="158">
        <v>3485</v>
      </c>
      <c r="Q30" s="159" t="s">
        <v>535</v>
      </c>
      <c r="R30" s="158">
        <v>1</v>
      </c>
      <c r="S30" s="160" t="s">
        <v>378</v>
      </c>
      <c r="T30" s="161">
        <v>46.5194</v>
      </c>
      <c r="U30" s="162">
        <v>10</v>
      </c>
      <c r="V30" s="163">
        <v>465.19399999999996</v>
      </c>
      <c r="W30" s="296" t="s">
        <v>2890</v>
      </c>
      <c r="X30" s="164" t="s">
        <v>2948</v>
      </c>
      <c r="Y30" s="164"/>
    </row>
    <row r="31" spans="1:25" ht="36">
      <c r="A31" s="66">
        <v>28</v>
      </c>
      <c r="B31" s="86" t="s">
        <v>3662</v>
      </c>
      <c r="C31" s="86">
        <v>5</v>
      </c>
      <c r="D31" s="87" t="s">
        <v>668</v>
      </c>
      <c r="E31" s="88">
        <v>10</v>
      </c>
      <c r="F31" s="183" t="s">
        <v>2972</v>
      </c>
      <c r="G31" s="184">
        <v>10</v>
      </c>
      <c r="H31" s="183">
        <v>2</v>
      </c>
      <c r="I31" s="185" t="s">
        <v>3360</v>
      </c>
      <c r="J31" s="184">
        <v>49.36</v>
      </c>
      <c r="K31" s="186">
        <v>5</v>
      </c>
      <c r="L31" s="187">
        <v>246.8</v>
      </c>
      <c r="M31" s="207" t="s">
        <v>2959</v>
      </c>
      <c r="N31" s="217" t="s">
        <v>2973</v>
      </c>
      <c r="O31" s="217"/>
      <c r="P31" s="158">
        <v>3488</v>
      </c>
      <c r="Q31" s="159" t="s">
        <v>535</v>
      </c>
      <c r="R31" s="158">
        <v>1</v>
      </c>
      <c r="S31" s="160" t="s">
        <v>378</v>
      </c>
      <c r="T31" s="161">
        <v>31.9722</v>
      </c>
      <c r="U31" s="162">
        <v>10</v>
      </c>
      <c r="V31" s="163">
        <v>319.722</v>
      </c>
      <c r="W31" s="296" t="s">
        <v>2890</v>
      </c>
      <c r="X31" s="164" t="s">
        <v>2974</v>
      </c>
      <c r="Y31" s="164"/>
    </row>
    <row r="32" spans="1:25" ht="48">
      <c r="A32" s="127">
        <v>29</v>
      </c>
      <c r="B32" s="138" t="s">
        <v>3705</v>
      </c>
      <c r="C32" s="138">
        <v>10</v>
      </c>
      <c r="D32" s="139" t="s">
        <v>668</v>
      </c>
      <c r="E32" s="132">
        <v>30</v>
      </c>
      <c r="F32" s="183" t="s">
        <v>2975</v>
      </c>
      <c r="G32" s="184">
        <v>10</v>
      </c>
      <c r="H32" s="183">
        <v>1</v>
      </c>
      <c r="I32" s="185" t="s">
        <v>3360</v>
      </c>
      <c r="J32" s="184">
        <v>14.465</v>
      </c>
      <c r="K32" s="186">
        <v>30</v>
      </c>
      <c r="L32" s="187">
        <v>433.95</v>
      </c>
      <c r="M32" s="207" t="s">
        <v>2106</v>
      </c>
      <c r="N32" s="217" t="s">
        <v>2976</v>
      </c>
      <c r="O32" s="217"/>
      <c r="P32" s="158">
        <v>3420</v>
      </c>
      <c r="Q32" s="159" t="s">
        <v>535</v>
      </c>
      <c r="R32" s="158">
        <v>1</v>
      </c>
      <c r="S32" s="160" t="s">
        <v>378</v>
      </c>
      <c r="T32" s="161">
        <v>32.3984</v>
      </c>
      <c r="U32" s="162">
        <v>30</v>
      </c>
      <c r="V32" s="163">
        <v>971.9520000000001</v>
      </c>
      <c r="W32" s="296" t="s">
        <v>2890</v>
      </c>
      <c r="X32" s="164" t="s">
        <v>2977</v>
      </c>
      <c r="Y32" s="164"/>
    </row>
    <row r="33" spans="1:25" ht="48">
      <c r="A33" s="127">
        <v>30</v>
      </c>
      <c r="B33" s="138" t="s">
        <v>3706</v>
      </c>
      <c r="C33" s="138">
        <v>5</v>
      </c>
      <c r="D33" s="139" t="s">
        <v>668</v>
      </c>
      <c r="E33" s="131">
        <v>20</v>
      </c>
      <c r="F33" s="183" t="s">
        <v>2978</v>
      </c>
      <c r="G33" s="184">
        <v>5</v>
      </c>
      <c r="H33" s="183">
        <v>1</v>
      </c>
      <c r="I33" s="185" t="s">
        <v>2902</v>
      </c>
      <c r="J33" s="184">
        <v>17.237000000000002</v>
      </c>
      <c r="K33" s="186">
        <v>20</v>
      </c>
      <c r="L33" s="187">
        <v>344.74</v>
      </c>
      <c r="M33" s="207" t="s">
        <v>2106</v>
      </c>
      <c r="N33" s="217" t="s">
        <v>2979</v>
      </c>
      <c r="O33" s="217"/>
      <c r="P33" s="158">
        <v>3423</v>
      </c>
      <c r="Q33" s="159" t="s">
        <v>535</v>
      </c>
      <c r="R33" s="158">
        <v>1</v>
      </c>
      <c r="S33" s="160" t="s">
        <v>378</v>
      </c>
      <c r="T33" s="161">
        <v>28.7216</v>
      </c>
      <c r="U33" s="162">
        <v>20</v>
      </c>
      <c r="V33" s="163">
        <v>574.432</v>
      </c>
      <c r="W33" s="296" t="s">
        <v>2890</v>
      </c>
      <c r="X33" s="164" t="s">
        <v>2980</v>
      </c>
      <c r="Y33" s="164"/>
    </row>
    <row r="34" spans="1:25" ht="51">
      <c r="A34" s="66">
        <v>31</v>
      </c>
      <c r="B34" s="86" t="s">
        <v>3830</v>
      </c>
      <c r="C34" s="86">
        <v>10</v>
      </c>
      <c r="D34" s="87" t="s">
        <v>668</v>
      </c>
      <c r="E34" s="72">
        <v>20</v>
      </c>
      <c r="F34" s="183" t="s">
        <v>2981</v>
      </c>
      <c r="G34" s="184">
        <v>10</v>
      </c>
      <c r="H34" s="183">
        <v>1</v>
      </c>
      <c r="I34" s="185" t="s">
        <v>3360</v>
      </c>
      <c r="J34" s="184">
        <v>12.734</v>
      </c>
      <c r="K34" s="186">
        <v>20</v>
      </c>
      <c r="L34" s="187">
        <v>254.68</v>
      </c>
      <c r="M34" s="207" t="s">
        <v>2959</v>
      </c>
      <c r="N34" s="217" t="s">
        <v>2982</v>
      </c>
      <c r="O34" s="217"/>
      <c r="P34" s="158">
        <v>3465</v>
      </c>
      <c r="Q34" s="159" t="s">
        <v>535</v>
      </c>
      <c r="R34" s="158">
        <v>1</v>
      </c>
      <c r="S34" s="160" t="s">
        <v>378</v>
      </c>
      <c r="T34" s="161">
        <v>15.0269</v>
      </c>
      <c r="U34" s="162">
        <v>20</v>
      </c>
      <c r="V34" s="163">
        <v>300.538</v>
      </c>
      <c r="W34" s="296" t="s">
        <v>2890</v>
      </c>
      <c r="X34" s="164" t="s">
        <v>2983</v>
      </c>
      <c r="Y34" s="164"/>
    </row>
    <row r="35" spans="1:25" ht="51">
      <c r="A35" s="66">
        <v>32</v>
      </c>
      <c r="B35" s="86" t="s">
        <v>3831</v>
      </c>
      <c r="C35" s="86">
        <v>10</v>
      </c>
      <c r="D35" s="87" t="s">
        <v>668</v>
      </c>
      <c r="E35" s="70">
        <v>30</v>
      </c>
      <c r="F35" s="183" t="s">
        <v>2975</v>
      </c>
      <c r="G35" s="184">
        <v>10</v>
      </c>
      <c r="H35" s="183">
        <v>1</v>
      </c>
      <c r="I35" s="185" t="s">
        <v>3360</v>
      </c>
      <c r="J35" s="184">
        <v>14.465</v>
      </c>
      <c r="K35" s="186">
        <v>30</v>
      </c>
      <c r="L35" s="187">
        <v>433.95</v>
      </c>
      <c r="M35" s="207" t="s">
        <v>2106</v>
      </c>
      <c r="N35" s="217" t="s">
        <v>2984</v>
      </c>
      <c r="O35" s="217"/>
      <c r="P35" s="158">
        <v>3467</v>
      </c>
      <c r="Q35" s="159" t="s">
        <v>535</v>
      </c>
      <c r="R35" s="158">
        <v>1</v>
      </c>
      <c r="S35" s="160" t="s">
        <v>378</v>
      </c>
      <c r="T35" s="161">
        <v>27.1763</v>
      </c>
      <c r="U35" s="162">
        <v>30</v>
      </c>
      <c r="V35" s="163">
        <v>815.289</v>
      </c>
      <c r="W35" s="296" t="s">
        <v>2890</v>
      </c>
      <c r="X35" s="164" t="s">
        <v>2985</v>
      </c>
      <c r="Y35" s="164"/>
    </row>
    <row r="36" spans="1:25" ht="36">
      <c r="A36" s="66">
        <v>33</v>
      </c>
      <c r="B36" s="86" t="s">
        <v>3832</v>
      </c>
      <c r="C36" s="86">
        <v>10</v>
      </c>
      <c r="D36" s="85" t="s">
        <v>668</v>
      </c>
      <c r="E36" s="70">
        <v>3</v>
      </c>
      <c r="F36" s="183">
        <v>3550</v>
      </c>
      <c r="G36" s="184">
        <v>10</v>
      </c>
      <c r="H36" s="183">
        <v>10</v>
      </c>
      <c r="I36" s="185" t="s">
        <v>3365</v>
      </c>
      <c r="J36" s="184">
        <v>55.58</v>
      </c>
      <c r="K36" s="186">
        <v>2.5</v>
      </c>
      <c r="L36" s="187">
        <v>138.95</v>
      </c>
      <c r="M36" s="207" t="s">
        <v>2070</v>
      </c>
      <c r="N36" s="217" t="s">
        <v>2986</v>
      </c>
      <c r="O36" s="217"/>
      <c r="P36" s="158">
        <v>3550</v>
      </c>
      <c r="Q36" s="159" t="s">
        <v>535</v>
      </c>
      <c r="R36" s="158">
        <v>10</v>
      </c>
      <c r="S36" s="160" t="s">
        <v>376</v>
      </c>
      <c r="T36" s="161">
        <v>42.949</v>
      </c>
      <c r="U36" s="162">
        <v>2.5</v>
      </c>
      <c r="V36" s="163">
        <v>107.3725</v>
      </c>
      <c r="W36" s="296" t="s">
        <v>2890</v>
      </c>
      <c r="X36" s="164" t="s">
        <v>2987</v>
      </c>
      <c r="Y36" s="164"/>
    </row>
    <row r="37" spans="1:25" ht="36">
      <c r="A37" s="66">
        <v>34</v>
      </c>
      <c r="B37" s="86" t="s">
        <v>3833</v>
      </c>
      <c r="C37" s="86">
        <v>5</v>
      </c>
      <c r="D37" s="85" t="s">
        <v>668</v>
      </c>
      <c r="E37" s="70">
        <v>4</v>
      </c>
      <c r="F37" s="183">
        <v>3552</v>
      </c>
      <c r="G37" s="184">
        <v>5</v>
      </c>
      <c r="H37" s="183">
        <v>5</v>
      </c>
      <c r="I37" s="185" t="s">
        <v>2988</v>
      </c>
      <c r="J37" s="184">
        <v>50</v>
      </c>
      <c r="K37" s="186">
        <v>4</v>
      </c>
      <c r="L37" s="187">
        <v>200</v>
      </c>
      <c r="M37" s="207" t="s">
        <v>2070</v>
      </c>
      <c r="N37" s="217" t="s">
        <v>2989</v>
      </c>
      <c r="O37" s="217"/>
      <c r="P37" s="158">
        <v>3552</v>
      </c>
      <c r="Q37" s="159" t="s">
        <v>535</v>
      </c>
      <c r="R37" s="158">
        <v>5</v>
      </c>
      <c r="S37" s="160" t="s">
        <v>376</v>
      </c>
      <c r="T37" s="161">
        <v>38.633</v>
      </c>
      <c r="U37" s="162">
        <v>4</v>
      </c>
      <c r="V37" s="163">
        <v>154.532</v>
      </c>
      <c r="W37" s="296" t="s">
        <v>2890</v>
      </c>
      <c r="X37" s="164" t="s">
        <v>2990</v>
      </c>
      <c r="Y37" s="164"/>
    </row>
    <row r="38" spans="1:25" ht="48">
      <c r="A38" s="127">
        <v>35</v>
      </c>
      <c r="B38" s="138" t="s">
        <v>3707</v>
      </c>
      <c r="C38" s="138">
        <v>5</v>
      </c>
      <c r="D38" s="139" t="s">
        <v>665</v>
      </c>
      <c r="E38" s="132">
        <v>4</v>
      </c>
      <c r="F38" s="183">
        <v>9625</v>
      </c>
      <c r="G38" s="184">
        <v>5</v>
      </c>
      <c r="H38" s="183">
        <v>5</v>
      </c>
      <c r="I38" s="185" t="s">
        <v>2988</v>
      </c>
      <c r="J38" s="184">
        <v>47.26</v>
      </c>
      <c r="K38" s="186">
        <v>4</v>
      </c>
      <c r="L38" s="187">
        <v>189.04</v>
      </c>
      <c r="M38" s="207" t="s">
        <v>2070</v>
      </c>
      <c r="N38" s="217" t="s">
        <v>2991</v>
      </c>
      <c r="O38" s="217"/>
      <c r="P38" s="158">
        <v>3562</v>
      </c>
      <c r="Q38" s="159" t="s">
        <v>535</v>
      </c>
      <c r="R38" s="158">
        <v>5</v>
      </c>
      <c r="S38" s="160" t="s">
        <v>376</v>
      </c>
      <c r="T38" s="161">
        <v>29.7875</v>
      </c>
      <c r="U38" s="162">
        <v>4</v>
      </c>
      <c r="V38" s="163">
        <v>119.15</v>
      </c>
      <c r="W38" s="296" t="s">
        <v>2890</v>
      </c>
      <c r="X38" s="164" t="s">
        <v>2925</v>
      </c>
      <c r="Y38" s="164"/>
    </row>
    <row r="39" spans="1:25" ht="60">
      <c r="A39" s="66">
        <v>36</v>
      </c>
      <c r="B39" s="86" t="s">
        <v>4124</v>
      </c>
      <c r="C39" s="84">
        <v>1</v>
      </c>
      <c r="D39" s="85" t="s">
        <v>665</v>
      </c>
      <c r="E39" s="72">
        <v>80</v>
      </c>
      <c r="F39" s="183">
        <v>901111</v>
      </c>
      <c r="G39" s="184">
        <v>1</v>
      </c>
      <c r="H39" s="183">
        <v>1</v>
      </c>
      <c r="I39" s="185" t="s">
        <v>3367</v>
      </c>
      <c r="J39" s="184">
        <v>4.4066</v>
      </c>
      <c r="K39" s="186">
        <v>80</v>
      </c>
      <c r="L39" s="187">
        <v>352.528</v>
      </c>
      <c r="M39" s="207" t="s">
        <v>2076</v>
      </c>
      <c r="N39" s="217" t="s">
        <v>2992</v>
      </c>
      <c r="O39" s="217"/>
      <c r="P39" s="158">
        <v>901111</v>
      </c>
      <c r="Q39" s="159" t="s">
        <v>2199</v>
      </c>
      <c r="R39" s="158">
        <v>1</v>
      </c>
      <c r="S39" s="160" t="s">
        <v>367</v>
      </c>
      <c r="T39" s="161">
        <v>3.9259</v>
      </c>
      <c r="U39" s="162">
        <v>80</v>
      </c>
      <c r="V39" s="163">
        <v>314.072</v>
      </c>
      <c r="W39" s="296" t="s">
        <v>2076</v>
      </c>
      <c r="X39" s="164" t="s">
        <v>2993</v>
      </c>
      <c r="Y39" s="164"/>
    </row>
    <row r="40" spans="1:25" ht="60">
      <c r="A40" s="127">
        <v>37</v>
      </c>
      <c r="B40" s="138" t="s">
        <v>2145</v>
      </c>
      <c r="C40" s="138">
        <v>1</v>
      </c>
      <c r="D40" s="139" t="s">
        <v>665</v>
      </c>
      <c r="E40" s="131">
        <v>17</v>
      </c>
      <c r="F40" s="183">
        <v>9012060</v>
      </c>
      <c r="G40" s="184">
        <v>1</v>
      </c>
      <c r="H40" s="183">
        <v>1</v>
      </c>
      <c r="I40" s="185" t="s">
        <v>3367</v>
      </c>
      <c r="J40" s="184">
        <v>153.108</v>
      </c>
      <c r="K40" s="186">
        <v>17</v>
      </c>
      <c r="L40" s="187">
        <v>2602.8360000000002</v>
      </c>
      <c r="M40" s="207" t="s">
        <v>2076</v>
      </c>
      <c r="N40" s="217" t="s">
        <v>2077</v>
      </c>
      <c r="O40" s="217"/>
      <c r="P40" s="158">
        <v>111010977</v>
      </c>
      <c r="Q40" s="159" t="s">
        <v>2199</v>
      </c>
      <c r="R40" s="158">
        <v>1</v>
      </c>
      <c r="S40" s="160" t="s">
        <v>367</v>
      </c>
      <c r="T40" s="161">
        <v>143.1314</v>
      </c>
      <c r="U40" s="162">
        <v>17</v>
      </c>
      <c r="V40" s="163">
        <v>2433.2338000000004</v>
      </c>
      <c r="W40" s="296" t="s">
        <v>2076</v>
      </c>
      <c r="X40" s="164" t="s">
        <v>2994</v>
      </c>
      <c r="Y40" s="164"/>
    </row>
    <row r="41" spans="1:25" ht="60">
      <c r="A41" s="66">
        <v>38</v>
      </c>
      <c r="B41" s="86" t="s">
        <v>4125</v>
      </c>
      <c r="C41" s="84">
        <v>1</v>
      </c>
      <c r="D41" s="85" t="s">
        <v>665</v>
      </c>
      <c r="E41" s="70">
        <v>70</v>
      </c>
      <c r="F41" s="183">
        <v>900906</v>
      </c>
      <c r="G41" s="184">
        <v>1</v>
      </c>
      <c r="H41" s="183">
        <v>1</v>
      </c>
      <c r="I41" s="185" t="s">
        <v>3367</v>
      </c>
      <c r="J41" s="184">
        <v>11.393</v>
      </c>
      <c r="K41" s="186">
        <v>70</v>
      </c>
      <c r="L41" s="187">
        <v>797.51</v>
      </c>
      <c r="M41" s="207" t="s">
        <v>2076</v>
      </c>
      <c r="N41" s="217" t="s">
        <v>2078</v>
      </c>
      <c r="O41" s="217"/>
      <c r="P41" s="158">
        <v>111010888</v>
      </c>
      <c r="Q41" s="159" t="s">
        <v>2199</v>
      </c>
      <c r="R41" s="158">
        <v>1</v>
      </c>
      <c r="S41" s="160" t="s">
        <v>367</v>
      </c>
      <c r="T41" s="161">
        <v>10.1501</v>
      </c>
      <c r="U41" s="162">
        <v>70</v>
      </c>
      <c r="V41" s="163">
        <v>710.5070000000001</v>
      </c>
      <c r="W41" s="296" t="s">
        <v>2076</v>
      </c>
      <c r="X41" s="164" t="s">
        <v>2995</v>
      </c>
      <c r="Y41" s="164"/>
    </row>
    <row r="42" spans="1:25" ht="60">
      <c r="A42" s="127">
        <v>39</v>
      </c>
      <c r="B42" s="138" t="s">
        <v>2146</v>
      </c>
      <c r="C42" s="138">
        <v>1</v>
      </c>
      <c r="D42" s="139" t="s">
        <v>665</v>
      </c>
      <c r="E42" s="132">
        <v>11</v>
      </c>
      <c r="F42" s="183">
        <v>901007</v>
      </c>
      <c r="G42" s="184">
        <v>1</v>
      </c>
      <c r="H42" s="183">
        <v>1</v>
      </c>
      <c r="I42" s="185" t="s">
        <v>3367</v>
      </c>
      <c r="J42" s="184">
        <v>27.39</v>
      </c>
      <c r="K42" s="186">
        <v>11</v>
      </c>
      <c r="L42" s="187">
        <v>301.29</v>
      </c>
      <c r="M42" s="207" t="s">
        <v>2076</v>
      </c>
      <c r="N42" s="217" t="s">
        <v>2079</v>
      </c>
      <c r="O42" s="217"/>
      <c r="P42" s="158">
        <v>901007</v>
      </c>
      <c r="Q42" s="159" t="s">
        <v>2199</v>
      </c>
      <c r="R42" s="158">
        <v>1</v>
      </c>
      <c r="S42" s="160" t="s">
        <v>367</v>
      </c>
      <c r="T42" s="161">
        <v>24.3978</v>
      </c>
      <c r="U42" s="162">
        <v>11</v>
      </c>
      <c r="V42" s="163">
        <v>268.3758</v>
      </c>
      <c r="W42" s="296" t="s">
        <v>2076</v>
      </c>
      <c r="X42" s="164" t="s">
        <v>2996</v>
      </c>
      <c r="Y42" s="164"/>
    </row>
    <row r="43" spans="1:25" ht="48">
      <c r="A43" s="66">
        <v>40</v>
      </c>
      <c r="B43" s="86" t="s">
        <v>2816</v>
      </c>
      <c r="C43" s="86">
        <v>20</v>
      </c>
      <c r="D43" s="87" t="s">
        <v>668</v>
      </c>
      <c r="E43" s="72">
        <v>8</v>
      </c>
      <c r="F43" s="183" t="s">
        <v>2997</v>
      </c>
      <c r="G43" s="184">
        <v>50</v>
      </c>
      <c r="H43" s="183">
        <v>2.5</v>
      </c>
      <c r="I43" s="185" t="s">
        <v>3371</v>
      </c>
      <c r="J43" s="184">
        <v>38.905</v>
      </c>
      <c r="K43" s="186">
        <v>3.2</v>
      </c>
      <c r="L43" s="187">
        <v>124.49600000000001</v>
      </c>
      <c r="M43" s="207" t="s">
        <v>2106</v>
      </c>
      <c r="N43" s="217" t="s">
        <v>2998</v>
      </c>
      <c r="O43" s="217"/>
      <c r="P43" s="158">
        <v>1628</v>
      </c>
      <c r="Q43" s="159" t="s">
        <v>535</v>
      </c>
      <c r="R43" s="158">
        <v>1</v>
      </c>
      <c r="S43" s="160" t="s">
        <v>378</v>
      </c>
      <c r="T43" s="161">
        <v>9.4047</v>
      </c>
      <c r="U43" s="162">
        <v>8</v>
      </c>
      <c r="V43" s="163">
        <v>75.2376</v>
      </c>
      <c r="W43" s="296" t="s">
        <v>415</v>
      </c>
      <c r="X43" s="164" t="s">
        <v>2999</v>
      </c>
      <c r="Y43" s="164"/>
    </row>
    <row r="44" spans="1:25" ht="51">
      <c r="A44" s="66">
        <v>41</v>
      </c>
      <c r="B44" s="86" t="s">
        <v>3682</v>
      </c>
      <c r="C44" s="86">
        <v>10</v>
      </c>
      <c r="D44" s="85" t="s">
        <v>668</v>
      </c>
      <c r="E44" s="88">
        <v>5</v>
      </c>
      <c r="F44" s="183" t="s">
        <v>2032</v>
      </c>
      <c r="G44" s="184">
        <v>10</v>
      </c>
      <c r="H44" s="183">
        <v>1</v>
      </c>
      <c r="I44" s="185" t="s">
        <v>3360</v>
      </c>
      <c r="J44" s="184">
        <v>53.807</v>
      </c>
      <c r="K44" s="186">
        <v>5</v>
      </c>
      <c r="L44" s="187">
        <v>269.035</v>
      </c>
      <c r="M44" s="207" t="s">
        <v>2066</v>
      </c>
      <c r="N44" s="217" t="s">
        <v>2080</v>
      </c>
      <c r="O44" s="217"/>
      <c r="P44" s="158" t="s">
        <v>2904</v>
      </c>
      <c r="Q44" s="159" t="s">
        <v>535</v>
      </c>
      <c r="R44" s="158">
        <v>1</v>
      </c>
      <c r="S44" s="160" t="s">
        <v>378</v>
      </c>
      <c r="T44" s="161">
        <v>22.325</v>
      </c>
      <c r="U44" s="162">
        <v>5</v>
      </c>
      <c r="V44" s="163">
        <v>111.625</v>
      </c>
      <c r="W44" s="296" t="s">
        <v>2905</v>
      </c>
      <c r="X44" s="164" t="s">
        <v>2906</v>
      </c>
      <c r="Y44" s="164"/>
    </row>
    <row r="45" spans="1:25" ht="38.25">
      <c r="A45" s="66">
        <v>42</v>
      </c>
      <c r="B45" s="86" t="s">
        <v>4122</v>
      </c>
      <c r="C45" s="86">
        <v>1</v>
      </c>
      <c r="D45" s="85" t="s">
        <v>581</v>
      </c>
      <c r="E45" s="72">
        <v>60</v>
      </c>
      <c r="F45" s="183" t="s">
        <v>2033</v>
      </c>
      <c r="G45" s="183">
        <v>12</v>
      </c>
      <c r="H45" s="183">
        <v>12</v>
      </c>
      <c r="I45" s="185" t="s">
        <v>2907</v>
      </c>
      <c r="J45" s="184">
        <v>138</v>
      </c>
      <c r="K45" s="186">
        <v>5</v>
      </c>
      <c r="L45" s="187">
        <v>690</v>
      </c>
      <c r="M45" s="207" t="s">
        <v>2081</v>
      </c>
      <c r="N45" s="207" t="s">
        <v>2908</v>
      </c>
      <c r="O45" s="207"/>
      <c r="P45" s="158" t="s">
        <v>2033</v>
      </c>
      <c r="Q45" s="159" t="s">
        <v>2199</v>
      </c>
      <c r="R45" s="158">
        <v>1</v>
      </c>
      <c r="S45" s="160" t="s">
        <v>1899</v>
      </c>
      <c r="T45" s="161">
        <v>9.3674</v>
      </c>
      <c r="U45" s="162">
        <v>60</v>
      </c>
      <c r="V45" s="163">
        <v>562.044</v>
      </c>
      <c r="W45" s="296" t="s">
        <v>415</v>
      </c>
      <c r="X45" s="164" t="s">
        <v>2909</v>
      </c>
      <c r="Y45" s="164"/>
    </row>
    <row r="46" spans="1:25" ht="25.5">
      <c r="A46" s="66">
        <v>43</v>
      </c>
      <c r="B46" s="86" t="s">
        <v>4123</v>
      </c>
      <c r="C46" s="86">
        <v>1</v>
      </c>
      <c r="D46" s="85" t="s">
        <v>581</v>
      </c>
      <c r="E46" s="70">
        <v>50</v>
      </c>
      <c r="F46" s="183" t="s">
        <v>2034</v>
      </c>
      <c r="G46" s="183">
        <v>20</v>
      </c>
      <c r="H46" s="183">
        <v>20</v>
      </c>
      <c r="I46" s="185" t="s">
        <v>2910</v>
      </c>
      <c r="J46" s="184">
        <v>14.17</v>
      </c>
      <c r="K46" s="186">
        <v>2.5</v>
      </c>
      <c r="L46" s="187">
        <v>35.425</v>
      </c>
      <c r="M46" s="207" t="s">
        <v>2081</v>
      </c>
      <c r="N46" s="207" t="s">
        <v>2911</v>
      </c>
      <c r="O46" s="207"/>
      <c r="P46" s="158" t="s">
        <v>2034</v>
      </c>
      <c r="Q46" s="159" t="s">
        <v>535</v>
      </c>
      <c r="R46" s="158">
        <v>20</v>
      </c>
      <c r="S46" s="160" t="s">
        <v>374</v>
      </c>
      <c r="T46" s="161">
        <v>11.328</v>
      </c>
      <c r="U46" s="162">
        <v>2.5</v>
      </c>
      <c r="V46" s="163">
        <v>28.32</v>
      </c>
      <c r="W46" s="296" t="s">
        <v>415</v>
      </c>
      <c r="X46" s="164" t="s">
        <v>2912</v>
      </c>
      <c r="Y46" s="164"/>
    </row>
    <row r="47" spans="1:25" ht="38.25">
      <c r="A47" s="66">
        <v>44</v>
      </c>
      <c r="B47" s="86" t="s">
        <v>3699</v>
      </c>
      <c r="C47" s="86">
        <v>1</v>
      </c>
      <c r="D47" s="85" t="s">
        <v>581</v>
      </c>
      <c r="E47" s="70">
        <v>10</v>
      </c>
      <c r="F47" s="183" t="s">
        <v>2035</v>
      </c>
      <c r="G47" s="183">
        <v>1</v>
      </c>
      <c r="H47" s="183">
        <v>1</v>
      </c>
      <c r="I47" s="185" t="s">
        <v>3364</v>
      </c>
      <c r="J47" s="184">
        <v>9.25</v>
      </c>
      <c r="K47" s="186">
        <v>10</v>
      </c>
      <c r="L47" s="187">
        <v>92.5</v>
      </c>
      <c r="M47" s="207" t="s">
        <v>2081</v>
      </c>
      <c r="N47" s="217" t="s">
        <v>2913</v>
      </c>
      <c r="O47" s="217"/>
      <c r="P47" s="158" t="s">
        <v>2035</v>
      </c>
      <c r="Q47" s="159" t="s">
        <v>2199</v>
      </c>
      <c r="R47" s="158">
        <v>1</v>
      </c>
      <c r="S47" s="160" t="s">
        <v>1899</v>
      </c>
      <c r="T47" s="161">
        <v>7.6582</v>
      </c>
      <c r="U47" s="162">
        <v>10</v>
      </c>
      <c r="V47" s="163">
        <v>76.582</v>
      </c>
      <c r="W47" s="296" t="s">
        <v>415</v>
      </c>
      <c r="X47" s="164" t="s">
        <v>2914</v>
      </c>
      <c r="Y47" s="164"/>
    </row>
    <row r="48" spans="1:25" ht="36">
      <c r="A48" s="66">
        <v>45</v>
      </c>
      <c r="B48" s="86" t="s">
        <v>3691</v>
      </c>
      <c r="C48" s="84">
        <v>10</v>
      </c>
      <c r="D48" s="85" t="s">
        <v>668</v>
      </c>
      <c r="E48" s="70">
        <v>10</v>
      </c>
      <c r="F48" s="183" t="s">
        <v>2915</v>
      </c>
      <c r="G48" s="183">
        <v>25</v>
      </c>
      <c r="H48" s="183">
        <v>2.5</v>
      </c>
      <c r="I48" s="185" t="s">
        <v>3347</v>
      </c>
      <c r="J48" s="184">
        <v>37</v>
      </c>
      <c r="K48" s="186">
        <v>4</v>
      </c>
      <c r="L48" s="187">
        <v>148</v>
      </c>
      <c r="M48" s="207" t="s">
        <v>2081</v>
      </c>
      <c r="N48" s="217" t="s">
        <v>2916</v>
      </c>
      <c r="O48" s="217"/>
      <c r="P48" s="158">
        <v>3343</v>
      </c>
      <c r="Q48" s="159" t="s">
        <v>535</v>
      </c>
      <c r="R48" s="158">
        <v>2.5</v>
      </c>
      <c r="S48" s="160" t="s">
        <v>378</v>
      </c>
      <c r="T48" s="161">
        <v>30.055</v>
      </c>
      <c r="U48" s="162">
        <v>4</v>
      </c>
      <c r="V48" s="163">
        <v>120.22</v>
      </c>
      <c r="W48" s="296" t="s">
        <v>415</v>
      </c>
      <c r="X48" s="164" t="s">
        <v>2917</v>
      </c>
      <c r="Y48" s="164"/>
    </row>
    <row r="49" spans="1:25" ht="36.75" thickBot="1">
      <c r="A49" s="66">
        <v>46</v>
      </c>
      <c r="B49" s="86" t="s">
        <v>691</v>
      </c>
      <c r="C49" s="86">
        <v>1</v>
      </c>
      <c r="D49" s="85" t="s">
        <v>581</v>
      </c>
      <c r="E49" s="70">
        <v>10</v>
      </c>
      <c r="F49" s="183">
        <v>4731</v>
      </c>
      <c r="G49" s="183">
        <v>1</v>
      </c>
      <c r="H49" s="183">
        <v>2</v>
      </c>
      <c r="I49" s="185" t="s">
        <v>3364</v>
      </c>
      <c r="J49" s="184">
        <v>13.32</v>
      </c>
      <c r="K49" s="186">
        <v>5</v>
      </c>
      <c r="L49" s="187">
        <v>66.6</v>
      </c>
      <c r="M49" s="207" t="s">
        <v>2070</v>
      </c>
      <c r="N49" s="217" t="s">
        <v>2918</v>
      </c>
      <c r="O49" s="217"/>
      <c r="P49" s="158">
        <v>4731</v>
      </c>
      <c r="Q49" s="159" t="s">
        <v>2199</v>
      </c>
      <c r="R49" s="158">
        <v>2</v>
      </c>
      <c r="S49" s="160" t="s">
        <v>1899</v>
      </c>
      <c r="T49" s="161">
        <v>8.4782</v>
      </c>
      <c r="U49" s="162">
        <v>5</v>
      </c>
      <c r="V49" s="163">
        <v>42.391</v>
      </c>
      <c r="W49" s="296" t="s">
        <v>2890</v>
      </c>
      <c r="X49" s="164" t="s">
        <v>2919</v>
      </c>
      <c r="Y49" s="164"/>
    </row>
    <row r="50" spans="1:25" ht="36">
      <c r="A50" s="66">
        <v>47</v>
      </c>
      <c r="B50" s="89" t="s">
        <v>688</v>
      </c>
      <c r="C50" s="89">
        <v>20</v>
      </c>
      <c r="D50" s="87" t="s">
        <v>668</v>
      </c>
      <c r="E50" s="88">
        <v>20</v>
      </c>
      <c r="F50" s="183" t="s">
        <v>2036</v>
      </c>
      <c r="G50" s="183">
        <v>1</v>
      </c>
      <c r="H50" s="183">
        <v>15</v>
      </c>
      <c r="I50" s="185" t="s">
        <v>3368</v>
      </c>
      <c r="J50" s="184">
        <v>4</v>
      </c>
      <c r="K50" s="186">
        <v>1.3333333333333333</v>
      </c>
      <c r="L50" s="187">
        <v>5.333333333333333</v>
      </c>
      <c r="M50" s="207" t="s">
        <v>2082</v>
      </c>
      <c r="N50" s="217" t="s">
        <v>2889</v>
      </c>
      <c r="O50" s="217"/>
      <c r="P50" s="151">
        <v>4720</v>
      </c>
      <c r="Q50" s="152" t="s">
        <v>2199</v>
      </c>
      <c r="R50" s="151">
        <v>1</v>
      </c>
      <c r="S50" s="153" t="s">
        <v>393</v>
      </c>
      <c r="T50" s="154">
        <v>2.5891</v>
      </c>
      <c r="U50" s="155">
        <v>20</v>
      </c>
      <c r="V50" s="156">
        <v>51.782000000000004</v>
      </c>
      <c r="W50" s="297" t="s">
        <v>2890</v>
      </c>
      <c r="X50" s="157" t="s">
        <v>2891</v>
      </c>
      <c r="Y50" s="157"/>
    </row>
    <row r="51" spans="1:25" ht="36">
      <c r="A51" s="66">
        <v>48</v>
      </c>
      <c r="B51" s="86" t="s">
        <v>3685</v>
      </c>
      <c r="C51" s="84">
        <v>10</v>
      </c>
      <c r="D51" s="85" t="s">
        <v>668</v>
      </c>
      <c r="E51" s="70">
        <v>40</v>
      </c>
      <c r="F51" s="183" t="s">
        <v>2892</v>
      </c>
      <c r="G51" s="184">
        <v>10</v>
      </c>
      <c r="H51" s="183">
        <v>1</v>
      </c>
      <c r="I51" s="185" t="s">
        <v>3360</v>
      </c>
      <c r="J51" s="184">
        <v>10.301</v>
      </c>
      <c r="K51" s="186">
        <v>40</v>
      </c>
      <c r="L51" s="187">
        <v>412.04</v>
      </c>
      <c r="M51" s="207" t="s">
        <v>2106</v>
      </c>
      <c r="N51" s="217" t="s">
        <v>2893</v>
      </c>
      <c r="O51" s="217"/>
      <c r="P51" s="158">
        <v>3110</v>
      </c>
      <c r="Q51" s="159" t="s">
        <v>535</v>
      </c>
      <c r="R51" s="158">
        <v>1</v>
      </c>
      <c r="S51" s="160" t="s">
        <v>378</v>
      </c>
      <c r="T51" s="161">
        <v>10.5132</v>
      </c>
      <c r="U51" s="162">
        <v>40</v>
      </c>
      <c r="V51" s="163">
        <v>420.52799999999996</v>
      </c>
      <c r="W51" s="296" t="s">
        <v>2890</v>
      </c>
      <c r="X51" s="164" t="s">
        <v>2894</v>
      </c>
      <c r="Y51" s="164"/>
    </row>
    <row r="52" spans="1:25" ht="36">
      <c r="A52" s="66">
        <v>49</v>
      </c>
      <c r="B52" s="86" t="s">
        <v>3686</v>
      </c>
      <c r="C52" s="86">
        <v>5</v>
      </c>
      <c r="D52" s="85" t="s">
        <v>668</v>
      </c>
      <c r="E52" s="70">
        <v>60</v>
      </c>
      <c r="F52" s="183" t="s">
        <v>2895</v>
      </c>
      <c r="G52" s="184">
        <v>10</v>
      </c>
      <c r="H52" s="183">
        <v>1</v>
      </c>
      <c r="I52" s="185" t="s">
        <v>3360</v>
      </c>
      <c r="J52" s="184">
        <v>24.977999999999998</v>
      </c>
      <c r="K52" s="186">
        <v>30</v>
      </c>
      <c r="L52" s="187">
        <v>749.34</v>
      </c>
      <c r="M52" s="207" t="s">
        <v>2106</v>
      </c>
      <c r="N52" s="217" t="s">
        <v>2896</v>
      </c>
      <c r="O52" s="217"/>
      <c r="P52" s="158">
        <v>3115</v>
      </c>
      <c r="Q52" s="159" t="s">
        <v>535</v>
      </c>
      <c r="R52" s="158">
        <v>0.5</v>
      </c>
      <c r="S52" s="160" t="s">
        <v>378</v>
      </c>
      <c r="T52" s="161">
        <v>12.0209</v>
      </c>
      <c r="U52" s="162">
        <v>60</v>
      </c>
      <c r="V52" s="163">
        <v>721.2539999999999</v>
      </c>
      <c r="W52" s="296" t="s">
        <v>2890</v>
      </c>
      <c r="X52" s="164" t="s">
        <v>2897</v>
      </c>
      <c r="Y52" s="164"/>
    </row>
    <row r="53" spans="1:25" ht="36">
      <c r="A53" s="66">
        <v>50</v>
      </c>
      <c r="B53" s="86" t="s">
        <v>3689</v>
      </c>
      <c r="C53" s="86">
        <v>30</v>
      </c>
      <c r="D53" s="85"/>
      <c r="E53" s="70">
        <v>10</v>
      </c>
      <c r="F53" s="183" t="s">
        <v>2898</v>
      </c>
      <c r="G53" s="184">
        <v>10</v>
      </c>
      <c r="H53" s="183">
        <v>0.33</v>
      </c>
      <c r="I53" s="185" t="s">
        <v>2899</v>
      </c>
      <c r="J53" s="184">
        <v>6.549</v>
      </c>
      <c r="K53" s="186">
        <v>30.3030303030303</v>
      </c>
      <c r="L53" s="187">
        <v>198.45454545454544</v>
      </c>
      <c r="M53" s="207" t="s">
        <v>2106</v>
      </c>
      <c r="N53" s="217" t="s">
        <v>2900</v>
      </c>
      <c r="O53" s="217"/>
      <c r="P53" s="158">
        <v>3146</v>
      </c>
      <c r="Q53" s="159" t="s">
        <v>535</v>
      </c>
      <c r="R53" s="158">
        <v>1</v>
      </c>
      <c r="S53" s="160" t="s">
        <v>1286</v>
      </c>
      <c r="T53" s="161">
        <v>22.0043</v>
      </c>
      <c r="U53" s="162">
        <v>10</v>
      </c>
      <c r="V53" s="163">
        <v>220.043</v>
      </c>
      <c r="W53" s="296" t="s">
        <v>2890</v>
      </c>
      <c r="X53" s="164" t="s">
        <v>2901</v>
      </c>
      <c r="Y53" s="164"/>
    </row>
    <row r="54" spans="1:25" ht="48">
      <c r="A54" s="66">
        <v>51</v>
      </c>
      <c r="B54" s="86" t="s">
        <v>3064</v>
      </c>
      <c r="C54" s="86">
        <v>5</v>
      </c>
      <c r="D54" s="85" t="s">
        <v>668</v>
      </c>
      <c r="E54" s="70">
        <v>30</v>
      </c>
      <c r="F54" s="183">
        <v>3545</v>
      </c>
      <c r="G54" s="184">
        <v>5</v>
      </c>
      <c r="H54" s="183">
        <v>1</v>
      </c>
      <c r="I54" s="185" t="s">
        <v>2902</v>
      </c>
      <c r="J54" s="184">
        <v>24.89</v>
      </c>
      <c r="K54" s="186">
        <v>30</v>
      </c>
      <c r="L54" s="187">
        <v>746.7</v>
      </c>
      <c r="M54" s="207" t="s">
        <v>2070</v>
      </c>
      <c r="N54" s="217" t="s">
        <v>2083</v>
      </c>
      <c r="O54" s="217"/>
      <c r="P54" s="158">
        <v>3545</v>
      </c>
      <c r="Q54" s="159" t="s">
        <v>535</v>
      </c>
      <c r="R54" s="158">
        <v>1</v>
      </c>
      <c r="S54" s="160" t="s">
        <v>378</v>
      </c>
      <c r="T54" s="161">
        <v>14.7103</v>
      </c>
      <c r="U54" s="162">
        <v>30</v>
      </c>
      <c r="V54" s="163">
        <v>441.309</v>
      </c>
      <c r="W54" s="296" t="s">
        <v>2890</v>
      </c>
      <c r="X54" s="164" t="s">
        <v>2903</v>
      </c>
      <c r="Y54" s="164"/>
    </row>
    <row r="55" spans="1:25" ht="60">
      <c r="A55" s="127">
        <v>52</v>
      </c>
      <c r="B55" s="138" t="s">
        <v>3680</v>
      </c>
      <c r="C55" s="138">
        <v>10</v>
      </c>
      <c r="D55" s="139" t="s">
        <v>578</v>
      </c>
      <c r="E55" s="132">
        <v>45</v>
      </c>
      <c r="F55" s="183">
        <v>3533</v>
      </c>
      <c r="G55" s="184">
        <v>10</v>
      </c>
      <c r="H55" s="183">
        <v>1</v>
      </c>
      <c r="I55" s="185" t="s">
        <v>3000</v>
      </c>
      <c r="J55" s="184">
        <v>15.31</v>
      </c>
      <c r="K55" s="186">
        <v>45</v>
      </c>
      <c r="L55" s="187">
        <v>688.95</v>
      </c>
      <c r="M55" s="207" t="s">
        <v>2070</v>
      </c>
      <c r="N55" s="217" t="s">
        <v>3001</v>
      </c>
      <c r="O55" s="217"/>
      <c r="P55" s="158">
        <v>3533</v>
      </c>
      <c r="Q55" s="159" t="s">
        <v>535</v>
      </c>
      <c r="R55" s="158">
        <v>1</v>
      </c>
      <c r="S55" s="160" t="s">
        <v>1829</v>
      </c>
      <c r="T55" s="161">
        <v>9.0462</v>
      </c>
      <c r="U55" s="162">
        <v>45</v>
      </c>
      <c r="V55" s="163">
        <v>407.079</v>
      </c>
      <c r="W55" s="296" t="s">
        <v>2890</v>
      </c>
      <c r="X55" s="164" t="s">
        <v>3002</v>
      </c>
      <c r="Y55" s="164"/>
    </row>
    <row r="56" spans="1:25" ht="60">
      <c r="A56" s="127">
        <v>53</v>
      </c>
      <c r="B56" s="138" t="s">
        <v>3681</v>
      </c>
      <c r="C56" s="138">
        <v>5</v>
      </c>
      <c r="D56" s="139" t="s">
        <v>668</v>
      </c>
      <c r="E56" s="132">
        <v>30</v>
      </c>
      <c r="F56" s="183">
        <v>3539</v>
      </c>
      <c r="G56" s="184">
        <v>5</v>
      </c>
      <c r="H56" s="183">
        <v>1</v>
      </c>
      <c r="I56" s="185" t="s">
        <v>2902</v>
      </c>
      <c r="J56" s="184">
        <v>16.21</v>
      </c>
      <c r="K56" s="186">
        <v>30</v>
      </c>
      <c r="L56" s="187">
        <v>486.3</v>
      </c>
      <c r="M56" s="207" t="s">
        <v>2070</v>
      </c>
      <c r="N56" s="217" t="s">
        <v>2084</v>
      </c>
      <c r="O56" s="217"/>
      <c r="P56" s="158">
        <v>3539</v>
      </c>
      <c r="Q56" s="159" t="s">
        <v>535</v>
      </c>
      <c r="R56" s="158">
        <v>1</v>
      </c>
      <c r="S56" s="160" t="s">
        <v>378</v>
      </c>
      <c r="T56" s="161">
        <v>9.5759</v>
      </c>
      <c r="U56" s="162">
        <v>30</v>
      </c>
      <c r="V56" s="163">
        <v>287.27700000000004</v>
      </c>
      <c r="W56" s="296" t="s">
        <v>2890</v>
      </c>
      <c r="X56" s="164" t="s">
        <v>3003</v>
      </c>
      <c r="Y56" s="164"/>
    </row>
    <row r="57" spans="1:25" ht="36">
      <c r="A57" s="66">
        <v>54</v>
      </c>
      <c r="B57" s="86" t="s">
        <v>2839</v>
      </c>
      <c r="C57" s="84">
        <v>5</v>
      </c>
      <c r="D57" s="85" t="s">
        <v>668</v>
      </c>
      <c r="E57" s="70">
        <v>20</v>
      </c>
      <c r="F57" s="183" t="s">
        <v>3004</v>
      </c>
      <c r="G57" s="184">
        <v>10</v>
      </c>
      <c r="H57" s="183">
        <v>2</v>
      </c>
      <c r="I57" s="185" t="s">
        <v>3360</v>
      </c>
      <c r="J57" s="184">
        <v>20</v>
      </c>
      <c r="K57" s="186">
        <v>10</v>
      </c>
      <c r="L57" s="187">
        <v>200</v>
      </c>
      <c r="M57" s="207" t="s">
        <v>2106</v>
      </c>
      <c r="N57" s="217" t="s">
        <v>3005</v>
      </c>
      <c r="O57" s="217"/>
      <c r="P57" s="158">
        <v>3420</v>
      </c>
      <c r="Q57" s="159" t="s">
        <v>535</v>
      </c>
      <c r="R57" s="158">
        <v>2</v>
      </c>
      <c r="S57" s="160" t="s">
        <v>378</v>
      </c>
      <c r="T57" s="161">
        <v>32.3984</v>
      </c>
      <c r="U57" s="162">
        <v>10</v>
      </c>
      <c r="V57" s="163">
        <v>323.98400000000004</v>
      </c>
      <c r="W57" s="296" t="s">
        <v>2890</v>
      </c>
      <c r="X57" s="164" t="s">
        <v>2977</v>
      </c>
      <c r="Y57" s="164"/>
    </row>
    <row r="58" spans="1:25" ht="51">
      <c r="A58" s="127">
        <v>55</v>
      </c>
      <c r="B58" s="138" t="s">
        <v>3065</v>
      </c>
      <c r="C58" s="138">
        <v>12</v>
      </c>
      <c r="D58" s="139" t="s">
        <v>668</v>
      </c>
      <c r="E58" s="132">
        <v>2</v>
      </c>
      <c r="F58" s="183">
        <v>20483</v>
      </c>
      <c r="G58" s="183">
        <v>5</v>
      </c>
      <c r="H58" s="183">
        <v>0.41666</v>
      </c>
      <c r="I58" s="185" t="s">
        <v>2902</v>
      </c>
      <c r="J58" s="184">
        <v>46.56</v>
      </c>
      <c r="K58" s="186">
        <v>4.80007680122882</v>
      </c>
      <c r="L58" s="187">
        <v>223.49157586521386</v>
      </c>
      <c r="M58" s="207" t="s">
        <v>3006</v>
      </c>
      <c r="N58" s="217" t="s">
        <v>3007</v>
      </c>
      <c r="O58" s="217"/>
      <c r="P58" s="158" t="s">
        <v>3008</v>
      </c>
      <c r="Q58" s="159" t="s">
        <v>535</v>
      </c>
      <c r="R58" s="158">
        <v>0.41667</v>
      </c>
      <c r="S58" s="160" t="s">
        <v>378</v>
      </c>
      <c r="T58" s="161">
        <v>111.3875</v>
      </c>
      <c r="U58" s="162">
        <v>4.799961600307197</v>
      </c>
      <c r="V58" s="163">
        <v>534.655722754218</v>
      </c>
      <c r="W58" s="296" t="s">
        <v>2905</v>
      </c>
      <c r="X58" s="164" t="s">
        <v>3009</v>
      </c>
      <c r="Y58" s="164"/>
    </row>
    <row r="59" spans="1:25" ht="51">
      <c r="A59" s="127">
        <v>56</v>
      </c>
      <c r="B59" s="138" t="s">
        <v>3066</v>
      </c>
      <c r="C59" s="138">
        <v>12</v>
      </c>
      <c r="D59" s="139" t="s">
        <v>668</v>
      </c>
      <c r="E59" s="131">
        <v>2</v>
      </c>
      <c r="F59" s="183">
        <v>20483</v>
      </c>
      <c r="G59" s="183">
        <v>5</v>
      </c>
      <c r="H59" s="183">
        <v>0.41666</v>
      </c>
      <c r="I59" s="185" t="s">
        <v>2902</v>
      </c>
      <c r="J59" s="184">
        <v>46.56</v>
      </c>
      <c r="K59" s="186">
        <v>4.80007680122882</v>
      </c>
      <c r="L59" s="187">
        <v>223.49157586521386</v>
      </c>
      <c r="M59" s="207" t="s">
        <v>3006</v>
      </c>
      <c r="N59" s="217" t="s">
        <v>3007</v>
      </c>
      <c r="O59" s="217"/>
      <c r="P59" s="158" t="s">
        <v>3008</v>
      </c>
      <c r="Q59" s="159" t="s">
        <v>535</v>
      </c>
      <c r="R59" s="158">
        <v>0.41667</v>
      </c>
      <c r="S59" s="160" t="s">
        <v>378</v>
      </c>
      <c r="T59" s="161">
        <v>111.3875</v>
      </c>
      <c r="U59" s="162">
        <v>4.799961600307197</v>
      </c>
      <c r="V59" s="163">
        <v>534.655722754218</v>
      </c>
      <c r="W59" s="296" t="s">
        <v>2905</v>
      </c>
      <c r="X59" s="164" t="s">
        <v>3009</v>
      </c>
      <c r="Y59" s="164"/>
    </row>
    <row r="60" spans="1:25" ht="51">
      <c r="A60" s="127">
        <v>57</v>
      </c>
      <c r="B60" s="138" t="s">
        <v>3067</v>
      </c>
      <c r="C60" s="138">
        <v>6</v>
      </c>
      <c r="D60" s="139" t="s">
        <v>668</v>
      </c>
      <c r="E60" s="131">
        <v>2</v>
      </c>
      <c r="F60" s="183">
        <v>20483</v>
      </c>
      <c r="G60" s="183">
        <v>5</v>
      </c>
      <c r="H60" s="183">
        <v>0.8333</v>
      </c>
      <c r="I60" s="185" t="s">
        <v>2902</v>
      </c>
      <c r="J60" s="184">
        <v>46.56</v>
      </c>
      <c r="K60" s="186">
        <v>2.4000960038401535</v>
      </c>
      <c r="L60" s="187">
        <v>111.74846993879756</v>
      </c>
      <c r="M60" s="207" t="s">
        <v>3006</v>
      </c>
      <c r="N60" s="217" t="s">
        <v>3007</v>
      </c>
      <c r="O60" s="217"/>
      <c r="P60" s="158" t="s">
        <v>3008</v>
      </c>
      <c r="Q60" s="159" t="s">
        <v>535</v>
      </c>
      <c r="R60" s="158">
        <v>1.2</v>
      </c>
      <c r="S60" s="160" t="s">
        <v>378</v>
      </c>
      <c r="T60" s="161">
        <v>111.3874</v>
      </c>
      <c r="U60" s="162">
        <v>1.6666666666666667</v>
      </c>
      <c r="V60" s="163">
        <v>185.64566666666667</v>
      </c>
      <c r="W60" s="296" t="s">
        <v>2905</v>
      </c>
      <c r="X60" s="164" t="s">
        <v>3009</v>
      </c>
      <c r="Y60" s="164"/>
    </row>
    <row r="61" spans="1:25" ht="36">
      <c r="A61" s="66">
        <v>58</v>
      </c>
      <c r="B61" s="86" t="s">
        <v>3056</v>
      </c>
      <c r="C61" s="84">
        <v>10</v>
      </c>
      <c r="D61" s="85" t="s">
        <v>668</v>
      </c>
      <c r="E61" s="70">
        <v>45</v>
      </c>
      <c r="F61" s="183" t="s">
        <v>3010</v>
      </c>
      <c r="G61" s="184">
        <v>10</v>
      </c>
      <c r="H61" s="183">
        <v>1</v>
      </c>
      <c r="I61" s="185" t="s">
        <v>3360</v>
      </c>
      <c r="J61" s="184">
        <v>12.308</v>
      </c>
      <c r="K61" s="186">
        <v>45</v>
      </c>
      <c r="L61" s="187">
        <v>553.86</v>
      </c>
      <c r="M61" s="207" t="s">
        <v>2106</v>
      </c>
      <c r="N61" s="217" t="s">
        <v>3011</v>
      </c>
      <c r="O61" s="217"/>
      <c r="P61" s="158">
        <v>3110</v>
      </c>
      <c r="Q61" s="159" t="s">
        <v>535</v>
      </c>
      <c r="R61" s="158">
        <v>1</v>
      </c>
      <c r="S61" s="160" t="s">
        <v>378</v>
      </c>
      <c r="T61" s="161">
        <v>10.5132</v>
      </c>
      <c r="U61" s="162">
        <v>45</v>
      </c>
      <c r="V61" s="163">
        <v>473.094</v>
      </c>
      <c r="W61" s="296" t="s">
        <v>2070</v>
      </c>
      <c r="X61" s="164" t="s">
        <v>2894</v>
      </c>
      <c r="Y61" s="164"/>
    </row>
    <row r="62" spans="1:25" ht="36">
      <c r="A62" s="66">
        <v>59</v>
      </c>
      <c r="B62" s="86" t="s">
        <v>3057</v>
      </c>
      <c r="C62" s="84">
        <v>10</v>
      </c>
      <c r="D62" s="85" t="s">
        <v>668</v>
      </c>
      <c r="E62" s="70">
        <v>40</v>
      </c>
      <c r="F62" s="183" t="s">
        <v>3012</v>
      </c>
      <c r="G62" s="184">
        <v>5</v>
      </c>
      <c r="H62" s="183">
        <v>0.5</v>
      </c>
      <c r="I62" s="185" t="s">
        <v>2902</v>
      </c>
      <c r="J62" s="184">
        <v>17.116</v>
      </c>
      <c r="K62" s="186">
        <v>80</v>
      </c>
      <c r="L62" s="187">
        <v>1369.28</v>
      </c>
      <c r="M62" s="207" t="s">
        <v>2106</v>
      </c>
      <c r="N62" s="217" t="s">
        <v>3013</v>
      </c>
      <c r="O62" s="217"/>
      <c r="P62" s="158">
        <v>3115</v>
      </c>
      <c r="Q62" s="159" t="s">
        <v>535</v>
      </c>
      <c r="R62" s="158">
        <v>0.5</v>
      </c>
      <c r="S62" s="160" t="s">
        <v>378</v>
      </c>
      <c r="T62" s="161">
        <v>12.0209</v>
      </c>
      <c r="U62" s="162">
        <v>80</v>
      </c>
      <c r="V62" s="163">
        <v>961.6719999999999</v>
      </c>
      <c r="W62" s="296" t="s">
        <v>2890</v>
      </c>
      <c r="X62" s="164" t="s">
        <v>2897</v>
      </c>
      <c r="Y62" s="164"/>
    </row>
    <row r="63" spans="1:25" ht="36">
      <c r="A63" s="66">
        <v>60</v>
      </c>
      <c r="B63" s="86" t="s">
        <v>3058</v>
      </c>
      <c r="C63" s="84">
        <v>10</v>
      </c>
      <c r="D63" s="85" t="s">
        <v>668</v>
      </c>
      <c r="E63" s="88">
        <v>20</v>
      </c>
      <c r="F63" s="183" t="s">
        <v>2037</v>
      </c>
      <c r="G63" s="184">
        <v>10</v>
      </c>
      <c r="H63" s="183">
        <v>1</v>
      </c>
      <c r="I63" s="185" t="s">
        <v>3360</v>
      </c>
      <c r="J63" s="184">
        <v>64.7</v>
      </c>
      <c r="K63" s="186">
        <v>20</v>
      </c>
      <c r="L63" s="187">
        <v>1294</v>
      </c>
      <c r="M63" s="207" t="s">
        <v>2086</v>
      </c>
      <c r="N63" s="217" t="s">
        <v>3014</v>
      </c>
      <c r="O63" s="217"/>
      <c r="P63" s="158">
        <v>187631</v>
      </c>
      <c r="Q63" s="159" t="s">
        <v>535</v>
      </c>
      <c r="R63" s="158">
        <v>1</v>
      </c>
      <c r="S63" s="160" t="s">
        <v>378</v>
      </c>
      <c r="T63" s="161">
        <v>63.406</v>
      </c>
      <c r="U63" s="162">
        <v>20</v>
      </c>
      <c r="V63" s="163">
        <v>1268.12</v>
      </c>
      <c r="W63" s="296" t="s">
        <v>3015</v>
      </c>
      <c r="X63" s="164" t="s">
        <v>3016</v>
      </c>
      <c r="Y63" s="164"/>
    </row>
    <row r="64" spans="1:25" ht="36">
      <c r="A64" s="66">
        <v>61</v>
      </c>
      <c r="B64" s="86" t="s">
        <v>3059</v>
      </c>
      <c r="C64" s="86">
        <v>5</v>
      </c>
      <c r="D64" s="85" t="s">
        <v>668</v>
      </c>
      <c r="E64" s="88">
        <v>23</v>
      </c>
      <c r="F64" s="183" t="s">
        <v>3017</v>
      </c>
      <c r="G64" s="184">
        <v>5</v>
      </c>
      <c r="H64" s="183">
        <v>1</v>
      </c>
      <c r="I64" s="185" t="s">
        <v>2902</v>
      </c>
      <c r="J64" s="184">
        <v>22.2565</v>
      </c>
      <c r="K64" s="186">
        <v>23</v>
      </c>
      <c r="L64" s="187">
        <v>511.8995</v>
      </c>
      <c r="M64" s="207" t="s">
        <v>2106</v>
      </c>
      <c r="N64" s="217" t="s">
        <v>3018</v>
      </c>
      <c r="O64" s="217"/>
      <c r="P64" s="158">
        <v>3120</v>
      </c>
      <c r="Q64" s="159" t="s">
        <v>535</v>
      </c>
      <c r="R64" s="158">
        <v>1</v>
      </c>
      <c r="S64" s="160" t="s">
        <v>378</v>
      </c>
      <c r="T64" s="161">
        <v>16.4217</v>
      </c>
      <c r="U64" s="162">
        <v>23</v>
      </c>
      <c r="V64" s="163">
        <v>377.69910000000004</v>
      </c>
      <c r="W64" s="296" t="s">
        <v>2890</v>
      </c>
      <c r="X64" s="164" t="s">
        <v>3019</v>
      </c>
      <c r="Y64" s="164"/>
    </row>
    <row r="65" spans="1:25" ht="25.5">
      <c r="A65" s="66">
        <v>62</v>
      </c>
      <c r="B65" s="86" t="s">
        <v>4227</v>
      </c>
      <c r="C65" s="84">
        <v>1</v>
      </c>
      <c r="D65" s="85" t="s">
        <v>581</v>
      </c>
      <c r="E65" s="70">
        <v>60</v>
      </c>
      <c r="F65" s="183">
        <v>187930</v>
      </c>
      <c r="G65" s="184">
        <v>1</v>
      </c>
      <c r="H65" s="183">
        <v>1</v>
      </c>
      <c r="I65" s="185" t="s">
        <v>3364</v>
      </c>
      <c r="J65" s="184">
        <v>8.8</v>
      </c>
      <c r="K65" s="186">
        <v>60</v>
      </c>
      <c r="L65" s="187">
        <v>528</v>
      </c>
      <c r="M65" s="207" t="s">
        <v>2086</v>
      </c>
      <c r="N65" s="217" t="s">
        <v>3020</v>
      </c>
      <c r="O65" s="217"/>
      <c r="P65" s="158" t="s">
        <v>3021</v>
      </c>
      <c r="Q65" s="159" t="s">
        <v>2199</v>
      </c>
      <c r="R65" s="158">
        <v>1</v>
      </c>
      <c r="S65" s="160" t="s">
        <v>1899</v>
      </c>
      <c r="T65" s="161">
        <v>8.624</v>
      </c>
      <c r="U65" s="162">
        <v>60</v>
      </c>
      <c r="V65" s="163">
        <v>517.44</v>
      </c>
      <c r="W65" s="296" t="s">
        <v>2086</v>
      </c>
      <c r="X65" s="164" t="s">
        <v>3022</v>
      </c>
      <c r="Y65" s="164"/>
    </row>
    <row r="66" spans="1:25" ht="36">
      <c r="A66" s="66">
        <v>63</v>
      </c>
      <c r="B66" s="86" t="s">
        <v>2824</v>
      </c>
      <c r="C66" s="84">
        <v>10</v>
      </c>
      <c r="D66" s="85" t="s">
        <v>578</v>
      </c>
      <c r="E66" s="70">
        <v>40</v>
      </c>
      <c r="F66" s="183" t="s">
        <v>3023</v>
      </c>
      <c r="G66" s="184">
        <v>10</v>
      </c>
      <c r="H66" s="183">
        <v>1</v>
      </c>
      <c r="I66" s="185" t="s">
        <v>3000</v>
      </c>
      <c r="J66" s="184">
        <v>23.4</v>
      </c>
      <c r="K66" s="186">
        <v>40</v>
      </c>
      <c r="L66" s="187">
        <v>936</v>
      </c>
      <c r="M66" s="207" t="s">
        <v>2086</v>
      </c>
      <c r="N66" s="217" t="s">
        <v>2087</v>
      </c>
      <c r="O66" s="217"/>
      <c r="P66" s="158">
        <v>187990</v>
      </c>
      <c r="Q66" s="159" t="s">
        <v>535</v>
      </c>
      <c r="R66" s="158">
        <v>1</v>
      </c>
      <c r="S66" s="160" t="s">
        <v>1829</v>
      </c>
      <c r="T66" s="161">
        <v>22.932</v>
      </c>
      <c r="U66" s="162">
        <v>40</v>
      </c>
      <c r="V66" s="163">
        <v>917.28</v>
      </c>
      <c r="W66" s="296" t="s">
        <v>2086</v>
      </c>
      <c r="X66" s="164" t="s">
        <v>3024</v>
      </c>
      <c r="Y66" s="164"/>
    </row>
    <row r="67" spans="1:25" ht="38.25">
      <c r="A67" s="66">
        <v>64</v>
      </c>
      <c r="B67" s="86" t="s">
        <v>695</v>
      </c>
      <c r="C67" s="86">
        <v>10</v>
      </c>
      <c r="D67" s="85" t="s">
        <v>578</v>
      </c>
      <c r="E67" s="70">
        <v>107</v>
      </c>
      <c r="F67" s="183" t="s">
        <v>2958</v>
      </c>
      <c r="G67" s="183">
        <v>10</v>
      </c>
      <c r="H67" s="183">
        <v>0.4</v>
      </c>
      <c r="I67" s="185" t="s">
        <v>3000</v>
      </c>
      <c r="J67" s="184">
        <v>2.777</v>
      </c>
      <c r="K67" s="186">
        <v>107.5</v>
      </c>
      <c r="L67" s="187">
        <v>298.5275</v>
      </c>
      <c r="M67" s="207" t="s">
        <v>2635</v>
      </c>
      <c r="N67" s="207" t="s">
        <v>2960</v>
      </c>
      <c r="O67" s="207"/>
      <c r="P67" s="158">
        <v>499314</v>
      </c>
      <c r="Q67" s="159" t="s">
        <v>535</v>
      </c>
      <c r="R67" s="158">
        <v>1</v>
      </c>
      <c r="S67" s="160" t="s">
        <v>1829</v>
      </c>
      <c r="T67" s="161">
        <v>2.8365</v>
      </c>
      <c r="U67" s="162">
        <v>43</v>
      </c>
      <c r="V67" s="163">
        <v>121.9695</v>
      </c>
      <c r="W67" s="296" t="s">
        <v>1633</v>
      </c>
      <c r="X67" s="164" t="s">
        <v>3025</v>
      </c>
      <c r="Y67" s="164"/>
    </row>
    <row r="68" spans="1:25" ht="38.25">
      <c r="A68" s="66">
        <v>65</v>
      </c>
      <c r="B68" s="86" t="s">
        <v>696</v>
      </c>
      <c r="C68" s="86">
        <v>30</v>
      </c>
      <c r="D68" s="85" t="s">
        <v>578</v>
      </c>
      <c r="E68" s="70">
        <v>56</v>
      </c>
      <c r="F68" s="183" t="s">
        <v>2926</v>
      </c>
      <c r="G68" s="183">
        <v>30</v>
      </c>
      <c r="H68" s="183">
        <v>1.2</v>
      </c>
      <c r="I68" s="185" t="s">
        <v>3026</v>
      </c>
      <c r="J68" s="184">
        <v>11.421</v>
      </c>
      <c r="K68" s="186">
        <v>55.833333333333336</v>
      </c>
      <c r="L68" s="187">
        <v>637.6725</v>
      </c>
      <c r="M68" s="207" t="s">
        <v>2635</v>
      </c>
      <c r="N68" s="217" t="s">
        <v>3027</v>
      </c>
      <c r="O68" s="217"/>
      <c r="P68" s="158">
        <v>499336</v>
      </c>
      <c r="Q68" s="159" t="s">
        <v>535</v>
      </c>
      <c r="R68" s="158">
        <v>1</v>
      </c>
      <c r="S68" s="160" t="s">
        <v>1829</v>
      </c>
      <c r="T68" s="161">
        <v>11.6529</v>
      </c>
      <c r="U68" s="162">
        <v>67</v>
      </c>
      <c r="V68" s="163">
        <v>780.7443000000001</v>
      </c>
      <c r="W68" s="296" t="s">
        <v>1633</v>
      </c>
      <c r="X68" s="164" t="s">
        <v>3028</v>
      </c>
      <c r="Y68" s="164"/>
    </row>
    <row r="69" spans="1:25" ht="36">
      <c r="A69" s="66">
        <v>66</v>
      </c>
      <c r="B69" s="86" t="s">
        <v>1702</v>
      </c>
      <c r="C69" s="86">
        <v>10</v>
      </c>
      <c r="D69" s="85" t="s">
        <v>578</v>
      </c>
      <c r="E69" s="70">
        <v>25</v>
      </c>
      <c r="F69" s="183" t="s">
        <v>2038</v>
      </c>
      <c r="G69" s="184">
        <v>10</v>
      </c>
      <c r="H69" s="183">
        <v>1</v>
      </c>
      <c r="I69" s="185" t="s">
        <v>3000</v>
      </c>
      <c r="J69" s="184">
        <v>18.107</v>
      </c>
      <c r="K69" s="186">
        <v>25</v>
      </c>
      <c r="L69" s="187">
        <v>452.675</v>
      </c>
      <c r="M69" s="207" t="s">
        <v>2959</v>
      </c>
      <c r="N69" s="217" t="s">
        <v>1338</v>
      </c>
      <c r="O69" s="217"/>
      <c r="P69" s="158">
        <v>90002</v>
      </c>
      <c r="Q69" s="159" t="s">
        <v>535</v>
      </c>
      <c r="R69" s="158">
        <v>0.5</v>
      </c>
      <c r="S69" s="160" t="s">
        <v>1829</v>
      </c>
      <c r="T69" s="161">
        <v>13.9028</v>
      </c>
      <c r="U69" s="162">
        <v>50</v>
      </c>
      <c r="V69" s="163">
        <v>695.14</v>
      </c>
      <c r="W69" s="296" t="s">
        <v>415</v>
      </c>
      <c r="X69" s="164" t="s">
        <v>1339</v>
      </c>
      <c r="Y69" s="164"/>
    </row>
    <row r="70" spans="1:25" ht="48">
      <c r="A70" s="66">
        <v>67</v>
      </c>
      <c r="B70" s="86" t="s">
        <v>1703</v>
      </c>
      <c r="C70" s="86">
        <v>5</v>
      </c>
      <c r="D70" s="85" t="s">
        <v>578</v>
      </c>
      <c r="E70" s="88">
        <v>10</v>
      </c>
      <c r="F70" s="183" t="s">
        <v>1340</v>
      </c>
      <c r="G70" s="184">
        <v>5</v>
      </c>
      <c r="H70" s="183">
        <v>1</v>
      </c>
      <c r="I70" s="185" t="s">
        <v>2920</v>
      </c>
      <c r="J70" s="184">
        <v>34.707</v>
      </c>
      <c r="K70" s="186">
        <v>10</v>
      </c>
      <c r="L70" s="187">
        <v>347.07</v>
      </c>
      <c r="M70" s="207" t="s">
        <v>2959</v>
      </c>
      <c r="N70" s="217" t="s">
        <v>1341</v>
      </c>
      <c r="O70" s="217"/>
      <c r="P70" s="158">
        <v>3120</v>
      </c>
      <c r="Q70" s="159" t="s">
        <v>535</v>
      </c>
      <c r="R70" s="158">
        <v>1</v>
      </c>
      <c r="S70" s="160" t="s">
        <v>1829</v>
      </c>
      <c r="T70" s="161">
        <v>16.4217</v>
      </c>
      <c r="U70" s="162">
        <v>10</v>
      </c>
      <c r="V70" s="163">
        <v>164.217</v>
      </c>
      <c r="W70" s="296" t="s">
        <v>2890</v>
      </c>
      <c r="X70" s="164" t="s">
        <v>3019</v>
      </c>
      <c r="Y70" s="164"/>
    </row>
    <row r="71" spans="1:25" ht="38.25">
      <c r="A71" s="127">
        <v>68</v>
      </c>
      <c r="B71" s="138" t="s">
        <v>2147</v>
      </c>
      <c r="C71" s="138">
        <v>5</v>
      </c>
      <c r="D71" s="139" t="s">
        <v>578</v>
      </c>
      <c r="E71" s="132">
        <v>20</v>
      </c>
      <c r="F71" s="183" t="s">
        <v>1342</v>
      </c>
      <c r="G71" s="183">
        <v>5</v>
      </c>
      <c r="H71" s="183">
        <v>1</v>
      </c>
      <c r="I71" s="185" t="s">
        <v>2920</v>
      </c>
      <c r="J71" s="184">
        <v>15.22</v>
      </c>
      <c r="K71" s="186">
        <v>20</v>
      </c>
      <c r="L71" s="187">
        <v>304.4</v>
      </c>
      <c r="M71" s="207" t="s">
        <v>2959</v>
      </c>
      <c r="N71" s="217" t="s">
        <v>1343</v>
      </c>
      <c r="O71" s="217"/>
      <c r="P71" s="158">
        <v>90802</v>
      </c>
      <c r="Q71" s="159" t="s">
        <v>535</v>
      </c>
      <c r="R71" s="158">
        <v>1</v>
      </c>
      <c r="S71" s="160" t="s">
        <v>1829</v>
      </c>
      <c r="T71" s="161">
        <v>28.4396</v>
      </c>
      <c r="U71" s="162">
        <v>20</v>
      </c>
      <c r="V71" s="163">
        <v>568.7919999999999</v>
      </c>
      <c r="W71" s="296" t="s">
        <v>2081</v>
      </c>
      <c r="X71" s="164" t="s">
        <v>1344</v>
      </c>
      <c r="Y71" s="164"/>
    </row>
    <row r="72" spans="1:25" ht="38.25">
      <c r="A72" s="66">
        <v>69</v>
      </c>
      <c r="B72" s="86" t="s">
        <v>3835</v>
      </c>
      <c r="C72" s="86">
        <v>5</v>
      </c>
      <c r="D72" s="85" t="s">
        <v>578</v>
      </c>
      <c r="E72" s="70">
        <v>30</v>
      </c>
      <c r="F72" s="183" t="s">
        <v>2039</v>
      </c>
      <c r="G72" s="184">
        <v>3</v>
      </c>
      <c r="H72" s="183">
        <v>0.6</v>
      </c>
      <c r="I72" s="185" t="s">
        <v>1345</v>
      </c>
      <c r="J72" s="184">
        <v>24.5124</v>
      </c>
      <c r="K72" s="186">
        <v>50</v>
      </c>
      <c r="L72" s="187">
        <v>1225.62</v>
      </c>
      <c r="M72" s="207" t="s">
        <v>2959</v>
      </c>
      <c r="N72" s="217" t="s">
        <v>2090</v>
      </c>
      <c r="O72" s="217"/>
      <c r="P72" s="158">
        <v>900855</v>
      </c>
      <c r="Q72" s="159" t="s">
        <v>535</v>
      </c>
      <c r="R72" s="158">
        <v>0.6</v>
      </c>
      <c r="S72" s="160" t="s">
        <v>1829</v>
      </c>
      <c r="T72" s="161">
        <v>25.0077</v>
      </c>
      <c r="U72" s="162">
        <v>50</v>
      </c>
      <c r="V72" s="163">
        <v>1250.385</v>
      </c>
      <c r="W72" s="296" t="s">
        <v>1633</v>
      </c>
      <c r="X72" s="164" t="s">
        <v>1346</v>
      </c>
      <c r="Y72" s="164"/>
    </row>
    <row r="73" spans="1:25" ht="51">
      <c r="A73" s="66">
        <v>70</v>
      </c>
      <c r="B73" s="86" t="s">
        <v>2837</v>
      </c>
      <c r="C73" s="86">
        <v>25</v>
      </c>
      <c r="D73" s="85" t="s">
        <v>578</v>
      </c>
      <c r="E73" s="70">
        <v>57</v>
      </c>
      <c r="F73" s="183" t="s">
        <v>1347</v>
      </c>
      <c r="G73" s="184">
        <v>25</v>
      </c>
      <c r="H73" s="183">
        <v>1</v>
      </c>
      <c r="I73" s="185" t="s">
        <v>1348</v>
      </c>
      <c r="J73" s="184">
        <v>13.123</v>
      </c>
      <c r="K73" s="186">
        <v>57</v>
      </c>
      <c r="L73" s="187">
        <v>748.011</v>
      </c>
      <c r="M73" s="207" t="s">
        <v>2068</v>
      </c>
      <c r="N73" s="217" t="s">
        <v>2091</v>
      </c>
      <c r="O73" s="217"/>
      <c r="P73" s="158" t="s">
        <v>1349</v>
      </c>
      <c r="Q73" s="159" t="s">
        <v>535</v>
      </c>
      <c r="R73" s="158">
        <v>1</v>
      </c>
      <c r="S73" s="160" t="s">
        <v>1829</v>
      </c>
      <c r="T73" s="161">
        <v>13.0815</v>
      </c>
      <c r="U73" s="162">
        <v>57</v>
      </c>
      <c r="V73" s="163">
        <v>745.6455</v>
      </c>
      <c r="W73" s="296" t="s">
        <v>2905</v>
      </c>
      <c r="X73" s="164" t="s">
        <v>1350</v>
      </c>
      <c r="Y73" s="164"/>
    </row>
    <row r="74" spans="1:25" ht="51">
      <c r="A74" s="66">
        <v>71</v>
      </c>
      <c r="B74" s="86" t="s">
        <v>2838</v>
      </c>
      <c r="C74" s="84">
        <v>25</v>
      </c>
      <c r="D74" s="85" t="s">
        <v>668</v>
      </c>
      <c r="E74" s="72">
        <v>48</v>
      </c>
      <c r="F74" s="183" t="s">
        <v>1351</v>
      </c>
      <c r="G74" s="184">
        <v>25</v>
      </c>
      <c r="H74" s="183">
        <v>1</v>
      </c>
      <c r="I74" s="185" t="s">
        <v>3347</v>
      </c>
      <c r="J74" s="184">
        <v>21.081</v>
      </c>
      <c r="K74" s="186">
        <v>48</v>
      </c>
      <c r="L74" s="187">
        <v>1011.8879999999999</v>
      </c>
      <c r="M74" s="207" t="s">
        <v>2068</v>
      </c>
      <c r="N74" s="217" t="s">
        <v>2092</v>
      </c>
      <c r="O74" s="217"/>
      <c r="P74" s="158" t="s">
        <v>1352</v>
      </c>
      <c r="Q74" s="159" t="s">
        <v>535</v>
      </c>
      <c r="R74" s="158">
        <v>1</v>
      </c>
      <c r="S74" s="160" t="s">
        <v>378</v>
      </c>
      <c r="T74" s="161">
        <v>21.014</v>
      </c>
      <c r="U74" s="162">
        <v>48</v>
      </c>
      <c r="V74" s="163">
        <v>1008.672</v>
      </c>
      <c r="W74" s="296" t="s">
        <v>2905</v>
      </c>
      <c r="X74" s="164" t="s">
        <v>1353</v>
      </c>
      <c r="Y74" s="164"/>
    </row>
    <row r="75" spans="1:25" ht="38.25">
      <c r="A75" s="66">
        <v>72</v>
      </c>
      <c r="B75" s="86" t="s">
        <v>1821</v>
      </c>
      <c r="C75" s="84">
        <v>10</v>
      </c>
      <c r="D75" s="85" t="s">
        <v>668</v>
      </c>
      <c r="E75" s="70">
        <v>30</v>
      </c>
      <c r="F75" s="183">
        <v>900854</v>
      </c>
      <c r="G75" s="184">
        <v>10</v>
      </c>
      <c r="H75" s="183">
        <v>1</v>
      </c>
      <c r="I75" s="185" t="s">
        <v>3360</v>
      </c>
      <c r="J75" s="184">
        <v>14.72</v>
      </c>
      <c r="K75" s="186">
        <v>30</v>
      </c>
      <c r="L75" s="187">
        <v>441.6</v>
      </c>
      <c r="M75" s="207" t="s">
        <v>2959</v>
      </c>
      <c r="N75" s="207" t="s">
        <v>2089</v>
      </c>
      <c r="O75" s="207"/>
      <c r="P75" s="158">
        <v>66000324</v>
      </c>
      <c r="Q75" s="159" t="s">
        <v>535</v>
      </c>
      <c r="R75" s="158">
        <v>1</v>
      </c>
      <c r="S75" s="160" t="s">
        <v>378</v>
      </c>
      <c r="T75" s="161">
        <v>41.401</v>
      </c>
      <c r="U75" s="162">
        <v>30</v>
      </c>
      <c r="V75" s="163">
        <v>1242.03</v>
      </c>
      <c r="W75" s="296" t="s">
        <v>2599</v>
      </c>
      <c r="X75" s="164" t="s">
        <v>1354</v>
      </c>
      <c r="Y75" s="164"/>
    </row>
    <row r="76" spans="1:25" ht="36">
      <c r="A76" s="66">
        <v>73</v>
      </c>
      <c r="B76" s="86" t="s">
        <v>2829</v>
      </c>
      <c r="C76" s="84">
        <v>10</v>
      </c>
      <c r="D76" s="85" t="s">
        <v>668</v>
      </c>
      <c r="E76" s="70">
        <v>45</v>
      </c>
      <c r="F76" s="183" t="s">
        <v>1355</v>
      </c>
      <c r="G76" s="184">
        <v>10</v>
      </c>
      <c r="H76" s="183">
        <v>1</v>
      </c>
      <c r="I76" s="185" t="s">
        <v>3360</v>
      </c>
      <c r="J76" s="184">
        <v>38.34</v>
      </c>
      <c r="K76" s="186">
        <v>45</v>
      </c>
      <c r="L76" s="187">
        <v>1725.3</v>
      </c>
      <c r="M76" s="207" t="s">
        <v>2066</v>
      </c>
      <c r="N76" s="217" t="s">
        <v>2093</v>
      </c>
      <c r="O76" s="217"/>
      <c r="P76" s="158">
        <v>91110</v>
      </c>
      <c r="Q76" s="159" t="s">
        <v>2199</v>
      </c>
      <c r="R76" s="158">
        <v>0.1</v>
      </c>
      <c r="S76" s="160" t="s">
        <v>393</v>
      </c>
      <c r="T76" s="161">
        <v>2.525</v>
      </c>
      <c r="U76" s="162">
        <v>450</v>
      </c>
      <c r="V76" s="163">
        <v>1136.25</v>
      </c>
      <c r="W76" s="296" t="s">
        <v>415</v>
      </c>
      <c r="X76" s="164" t="s">
        <v>1356</v>
      </c>
      <c r="Y76" s="164"/>
    </row>
    <row r="77" spans="1:25" ht="48">
      <c r="A77" s="66">
        <v>74</v>
      </c>
      <c r="B77" s="86" t="s">
        <v>3676</v>
      </c>
      <c r="C77" s="84">
        <v>10</v>
      </c>
      <c r="D77" s="85" t="s">
        <v>668</v>
      </c>
      <c r="E77" s="72">
        <v>30</v>
      </c>
      <c r="F77" s="183" t="s">
        <v>2040</v>
      </c>
      <c r="G77" s="184">
        <v>10</v>
      </c>
      <c r="H77" s="183">
        <v>1</v>
      </c>
      <c r="I77" s="185" t="s">
        <v>3360</v>
      </c>
      <c r="J77" s="184">
        <v>11.2265</v>
      </c>
      <c r="K77" s="186">
        <v>30</v>
      </c>
      <c r="L77" s="187">
        <v>336.795</v>
      </c>
      <c r="M77" s="207" t="s">
        <v>2066</v>
      </c>
      <c r="N77" s="217" t="s">
        <v>2094</v>
      </c>
      <c r="O77" s="217"/>
      <c r="P77" s="158">
        <v>7459</v>
      </c>
      <c r="Q77" s="159" t="s">
        <v>535</v>
      </c>
      <c r="R77" s="158">
        <v>1</v>
      </c>
      <c r="S77" s="160" t="s">
        <v>378</v>
      </c>
      <c r="T77" s="161">
        <v>10.659</v>
      </c>
      <c r="U77" s="162">
        <v>30</v>
      </c>
      <c r="V77" s="163">
        <v>319.77</v>
      </c>
      <c r="W77" s="296" t="s">
        <v>2599</v>
      </c>
      <c r="X77" s="164" t="s">
        <v>1357</v>
      </c>
      <c r="Y77" s="164"/>
    </row>
    <row r="78" spans="1:25" ht="39.75">
      <c r="A78" s="66">
        <v>75</v>
      </c>
      <c r="B78" s="126" t="s">
        <v>1704</v>
      </c>
      <c r="C78" s="89">
        <v>10</v>
      </c>
      <c r="D78" s="87" t="s">
        <v>578</v>
      </c>
      <c r="E78" s="88">
        <v>15</v>
      </c>
      <c r="F78" s="183" t="s">
        <v>2895</v>
      </c>
      <c r="G78" s="184">
        <v>5</v>
      </c>
      <c r="H78" s="183">
        <v>0.5</v>
      </c>
      <c r="I78" s="185" t="s">
        <v>2920</v>
      </c>
      <c r="J78" s="184">
        <v>24.977999999999998</v>
      </c>
      <c r="K78" s="186">
        <v>30</v>
      </c>
      <c r="L78" s="187">
        <v>749.34</v>
      </c>
      <c r="M78" s="207" t="s">
        <v>2106</v>
      </c>
      <c r="N78" s="217" t="s">
        <v>1358</v>
      </c>
      <c r="O78" s="217"/>
      <c r="P78" s="158">
        <v>168214</v>
      </c>
      <c r="Q78" s="159" t="s">
        <v>535</v>
      </c>
      <c r="R78" s="158">
        <v>1</v>
      </c>
      <c r="S78" s="160" t="s">
        <v>1829</v>
      </c>
      <c r="T78" s="161">
        <v>41.748</v>
      </c>
      <c r="U78" s="162">
        <v>15</v>
      </c>
      <c r="V78" s="163">
        <v>626.22</v>
      </c>
      <c r="W78" s="296" t="s">
        <v>2086</v>
      </c>
      <c r="X78" s="164" t="s">
        <v>1359</v>
      </c>
      <c r="Y78" s="164"/>
    </row>
    <row r="79" spans="1:25" ht="38.25">
      <c r="A79" s="66">
        <v>76</v>
      </c>
      <c r="B79" s="86" t="s">
        <v>1705</v>
      </c>
      <c r="C79" s="86">
        <v>10</v>
      </c>
      <c r="D79" s="87" t="s">
        <v>578</v>
      </c>
      <c r="E79" s="88">
        <v>35</v>
      </c>
      <c r="F79" s="183" t="s">
        <v>2892</v>
      </c>
      <c r="G79" s="184">
        <v>10</v>
      </c>
      <c r="H79" s="183">
        <v>1</v>
      </c>
      <c r="I79" s="185" t="s">
        <v>3000</v>
      </c>
      <c r="J79" s="184">
        <v>11.097999999999999</v>
      </c>
      <c r="K79" s="186">
        <v>35</v>
      </c>
      <c r="L79" s="187">
        <v>388.43</v>
      </c>
      <c r="M79" s="207" t="s">
        <v>2106</v>
      </c>
      <c r="N79" s="217" t="s">
        <v>1360</v>
      </c>
      <c r="O79" s="217"/>
      <c r="P79" s="158">
        <v>3710</v>
      </c>
      <c r="Q79" s="159" t="s">
        <v>535</v>
      </c>
      <c r="R79" s="158">
        <v>1</v>
      </c>
      <c r="S79" s="160" t="s">
        <v>1829</v>
      </c>
      <c r="T79" s="161">
        <v>22.4557</v>
      </c>
      <c r="U79" s="162">
        <v>35</v>
      </c>
      <c r="V79" s="163">
        <v>785.9495000000001</v>
      </c>
      <c r="W79" s="296" t="s">
        <v>2070</v>
      </c>
      <c r="X79" s="164" t="s">
        <v>1361</v>
      </c>
      <c r="Y79" s="164"/>
    </row>
    <row r="80" spans="1:25" ht="36">
      <c r="A80" s="66">
        <v>77</v>
      </c>
      <c r="B80" s="86" t="s">
        <v>1706</v>
      </c>
      <c r="C80" s="86">
        <v>10</v>
      </c>
      <c r="D80" s="87" t="s">
        <v>578</v>
      </c>
      <c r="E80" s="88">
        <v>15</v>
      </c>
      <c r="F80" s="183">
        <v>168212</v>
      </c>
      <c r="G80" s="184">
        <v>10</v>
      </c>
      <c r="H80" s="183">
        <v>1</v>
      </c>
      <c r="I80" s="185" t="s">
        <v>3000</v>
      </c>
      <c r="J80" s="184">
        <v>23</v>
      </c>
      <c r="K80" s="186">
        <v>15</v>
      </c>
      <c r="L80" s="187">
        <v>345</v>
      </c>
      <c r="M80" s="207" t="s">
        <v>2086</v>
      </c>
      <c r="N80" s="217" t="s">
        <v>1362</v>
      </c>
      <c r="O80" s="217"/>
      <c r="P80" s="158">
        <v>168212</v>
      </c>
      <c r="Q80" s="159" t="s">
        <v>535</v>
      </c>
      <c r="R80" s="158">
        <v>1</v>
      </c>
      <c r="S80" s="160" t="s">
        <v>1829</v>
      </c>
      <c r="T80" s="161">
        <v>22.54</v>
      </c>
      <c r="U80" s="162">
        <v>15</v>
      </c>
      <c r="V80" s="163">
        <v>338.1</v>
      </c>
      <c r="W80" s="296" t="s">
        <v>2086</v>
      </c>
      <c r="X80" s="164" t="s">
        <v>1363</v>
      </c>
      <c r="Y80" s="164"/>
    </row>
    <row r="81" spans="1:25" ht="25.5">
      <c r="A81" s="66">
        <v>78</v>
      </c>
      <c r="B81" s="86" t="s">
        <v>2817</v>
      </c>
      <c r="C81" s="86">
        <v>70</v>
      </c>
      <c r="D81" s="85" t="s">
        <v>578</v>
      </c>
      <c r="E81" s="88">
        <v>20</v>
      </c>
      <c r="F81" s="183" t="s">
        <v>2041</v>
      </c>
      <c r="G81" s="184">
        <v>70</v>
      </c>
      <c r="H81" s="183">
        <v>1.4</v>
      </c>
      <c r="I81" s="185" t="s">
        <v>1364</v>
      </c>
      <c r="J81" s="184">
        <v>39.186</v>
      </c>
      <c r="K81" s="186">
        <v>21.42857142857143</v>
      </c>
      <c r="L81" s="187">
        <v>839.7</v>
      </c>
      <c r="M81" s="207" t="s">
        <v>2315</v>
      </c>
      <c r="N81" s="217" t="s">
        <v>1365</v>
      </c>
      <c r="O81" s="217"/>
      <c r="P81" s="158" t="s">
        <v>1366</v>
      </c>
      <c r="Q81" s="159" t="s">
        <v>535</v>
      </c>
      <c r="R81" s="158">
        <v>1</v>
      </c>
      <c r="S81" s="160" t="s">
        <v>1829</v>
      </c>
      <c r="T81" s="161">
        <v>13.3391</v>
      </c>
      <c r="U81" s="162">
        <v>30</v>
      </c>
      <c r="V81" s="163">
        <v>400.173</v>
      </c>
      <c r="W81" s="296" t="s">
        <v>415</v>
      </c>
      <c r="X81" s="164" t="s">
        <v>1367</v>
      </c>
      <c r="Y81" s="164"/>
    </row>
    <row r="82" spans="1:25" ht="25.5">
      <c r="A82" s="66">
        <v>79</v>
      </c>
      <c r="B82" s="86" t="s">
        <v>2818</v>
      </c>
      <c r="C82" s="86">
        <v>20</v>
      </c>
      <c r="D82" s="85" t="s">
        <v>578</v>
      </c>
      <c r="E82" s="70">
        <v>30</v>
      </c>
      <c r="F82" s="183" t="s">
        <v>1368</v>
      </c>
      <c r="G82" s="184">
        <v>20</v>
      </c>
      <c r="H82" s="183">
        <v>1</v>
      </c>
      <c r="I82" s="185" t="s">
        <v>1369</v>
      </c>
      <c r="J82" s="184">
        <v>21.404</v>
      </c>
      <c r="K82" s="186">
        <v>30</v>
      </c>
      <c r="L82" s="187">
        <v>642.12</v>
      </c>
      <c r="M82" s="207" t="s">
        <v>2315</v>
      </c>
      <c r="N82" s="217" t="s">
        <v>2095</v>
      </c>
      <c r="O82" s="217"/>
      <c r="P82" s="158">
        <v>1627</v>
      </c>
      <c r="Q82" s="159" t="s">
        <v>535</v>
      </c>
      <c r="R82" s="158">
        <v>1</v>
      </c>
      <c r="S82" s="160" t="s">
        <v>1829</v>
      </c>
      <c r="T82" s="161">
        <v>14.9036</v>
      </c>
      <c r="U82" s="162">
        <v>30</v>
      </c>
      <c r="V82" s="163">
        <v>447.108</v>
      </c>
      <c r="W82" s="296" t="s">
        <v>415</v>
      </c>
      <c r="X82" s="164" t="s">
        <v>1370</v>
      </c>
      <c r="Y82" s="164"/>
    </row>
    <row r="83" spans="1:25" ht="25.5">
      <c r="A83" s="66">
        <v>80</v>
      </c>
      <c r="B83" s="86" t="s">
        <v>2819</v>
      </c>
      <c r="C83" s="86">
        <v>10</v>
      </c>
      <c r="D83" s="85" t="s">
        <v>578</v>
      </c>
      <c r="E83" s="70">
        <v>15</v>
      </c>
      <c r="F83" s="183" t="s">
        <v>1371</v>
      </c>
      <c r="G83" s="184">
        <v>10</v>
      </c>
      <c r="H83" s="183">
        <v>1</v>
      </c>
      <c r="I83" s="185" t="s">
        <v>3000</v>
      </c>
      <c r="J83" s="184">
        <v>14.6</v>
      </c>
      <c r="K83" s="186">
        <v>15</v>
      </c>
      <c r="L83" s="187">
        <v>219</v>
      </c>
      <c r="M83" s="207" t="s">
        <v>2315</v>
      </c>
      <c r="N83" s="217" t="s">
        <v>2096</v>
      </c>
      <c r="O83" s="217"/>
      <c r="P83" s="158">
        <v>1628</v>
      </c>
      <c r="Q83" s="159" t="s">
        <v>535</v>
      </c>
      <c r="R83" s="158">
        <v>1</v>
      </c>
      <c r="S83" s="160" t="s">
        <v>1829</v>
      </c>
      <c r="T83" s="161">
        <v>9.4047</v>
      </c>
      <c r="U83" s="162">
        <v>15</v>
      </c>
      <c r="V83" s="163">
        <v>141.0705</v>
      </c>
      <c r="W83" s="296" t="s">
        <v>415</v>
      </c>
      <c r="X83" s="164" t="s">
        <v>2999</v>
      </c>
      <c r="Y83" s="164"/>
    </row>
    <row r="84" spans="1:25" ht="25.5">
      <c r="A84" s="66">
        <v>81</v>
      </c>
      <c r="B84" s="86" t="s">
        <v>2826</v>
      </c>
      <c r="C84" s="86">
        <v>100</v>
      </c>
      <c r="D84" s="85" t="s">
        <v>578</v>
      </c>
      <c r="E84" s="70">
        <v>15</v>
      </c>
      <c r="F84" s="183" t="s">
        <v>2042</v>
      </c>
      <c r="G84" s="184">
        <v>100</v>
      </c>
      <c r="H84" s="183">
        <v>1</v>
      </c>
      <c r="I84" s="185" t="s">
        <v>186</v>
      </c>
      <c r="J84" s="184">
        <v>28.5</v>
      </c>
      <c r="K84" s="186">
        <v>15</v>
      </c>
      <c r="L84" s="187">
        <v>427.5</v>
      </c>
      <c r="M84" s="207" t="s">
        <v>2315</v>
      </c>
      <c r="N84" s="217" t="s">
        <v>1372</v>
      </c>
      <c r="O84" s="217"/>
      <c r="P84" s="158" t="s">
        <v>316</v>
      </c>
      <c r="Q84" s="159" t="s">
        <v>535</v>
      </c>
      <c r="R84" s="158">
        <v>1</v>
      </c>
      <c r="S84" s="160" t="s">
        <v>1829</v>
      </c>
      <c r="T84" s="161">
        <v>15.6203</v>
      </c>
      <c r="U84" s="162">
        <v>15</v>
      </c>
      <c r="V84" s="163">
        <v>234.30450000000002</v>
      </c>
      <c r="W84" s="296" t="s">
        <v>2081</v>
      </c>
      <c r="X84" s="164" t="s">
        <v>317</v>
      </c>
      <c r="Y84" s="164"/>
    </row>
    <row r="85" spans="1:25" ht="36">
      <c r="A85" s="66">
        <v>82</v>
      </c>
      <c r="B85" s="86" t="s">
        <v>693</v>
      </c>
      <c r="C85" s="84">
        <v>30</v>
      </c>
      <c r="D85" s="85" t="s">
        <v>668</v>
      </c>
      <c r="E85" s="70">
        <v>3</v>
      </c>
      <c r="F85" s="183" t="s">
        <v>1373</v>
      </c>
      <c r="G85" s="184">
        <v>30</v>
      </c>
      <c r="H85" s="183">
        <v>3</v>
      </c>
      <c r="I85" s="185" t="s">
        <v>3345</v>
      </c>
      <c r="J85" s="184">
        <v>20.679000000000002</v>
      </c>
      <c r="K85" s="186">
        <v>3.3333333333333335</v>
      </c>
      <c r="L85" s="187">
        <v>68.93</v>
      </c>
      <c r="M85" s="207" t="s">
        <v>2315</v>
      </c>
      <c r="N85" s="217" t="s">
        <v>2097</v>
      </c>
      <c r="O85" s="217"/>
      <c r="P85" s="158" t="s">
        <v>2043</v>
      </c>
      <c r="Q85" s="159" t="s">
        <v>2199</v>
      </c>
      <c r="R85" s="158">
        <v>0.03333</v>
      </c>
      <c r="S85" s="160" t="s">
        <v>393</v>
      </c>
      <c r="T85" s="161">
        <v>1.0223</v>
      </c>
      <c r="U85" s="162">
        <v>300.03000300030004</v>
      </c>
      <c r="V85" s="163">
        <v>306.72067206720675</v>
      </c>
      <c r="W85" s="296" t="s">
        <v>279</v>
      </c>
      <c r="X85" s="164" t="s">
        <v>1374</v>
      </c>
      <c r="Y85" s="164"/>
    </row>
    <row r="86" spans="1:25" ht="48">
      <c r="A86" s="66">
        <v>83</v>
      </c>
      <c r="B86" s="86" t="s">
        <v>3683</v>
      </c>
      <c r="C86" s="86">
        <v>5</v>
      </c>
      <c r="D86" s="85" t="s">
        <v>578</v>
      </c>
      <c r="E86" s="70">
        <v>1</v>
      </c>
      <c r="F86" s="183" t="s">
        <v>1375</v>
      </c>
      <c r="G86" s="184">
        <v>5</v>
      </c>
      <c r="H86" s="183">
        <v>1</v>
      </c>
      <c r="I86" s="185" t="s">
        <v>2920</v>
      </c>
      <c r="J86" s="184">
        <v>23.1525</v>
      </c>
      <c r="K86" s="186">
        <v>1</v>
      </c>
      <c r="L86" s="187">
        <v>23.1525</v>
      </c>
      <c r="M86" s="207" t="s">
        <v>2315</v>
      </c>
      <c r="N86" s="217" t="s">
        <v>2098</v>
      </c>
      <c r="O86" s="217"/>
      <c r="P86" s="158" t="s">
        <v>2044</v>
      </c>
      <c r="Q86" s="159" t="s">
        <v>535</v>
      </c>
      <c r="R86" s="158">
        <v>1</v>
      </c>
      <c r="S86" s="160" t="s">
        <v>1829</v>
      </c>
      <c r="T86" s="161">
        <v>32.0505</v>
      </c>
      <c r="U86" s="162">
        <v>1</v>
      </c>
      <c r="V86" s="163">
        <v>32.0505</v>
      </c>
      <c r="W86" s="296" t="s">
        <v>279</v>
      </c>
      <c r="X86" s="164" t="s">
        <v>1376</v>
      </c>
      <c r="Y86" s="164"/>
    </row>
    <row r="87" spans="1:25" ht="48">
      <c r="A87" s="66">
        <v>84</v>
      </c>
      <c r="B87" s="86" t="s">
        <v>3684</v>
      </c>
      <c r="C87" s="86">
        <v>5</v>
      </c>
      <c r="D87" s="85" t="s">
        <v>668</v>
      </c>
      <c r="E87" s="70">
        <v>11</v>
      </c>
      <c r="F87" s="183" t="s">
        <v>1377</v>
      </c>
      <c r="G87" s="184">
        <v>5</v>
      </c>
      <c r="H87" s="183">
        <v>1</v>
      </c>
      <c r="I87" s="185" t="s">
        <v>2902</v>
      </c>
      <c r="J87" s="184">
        <v>10.159</v>
      </c>
      <c r="K87" s="186">
        <v>11</v>
      </c>
      <c r="L87" s="187">
        <v>111.74900000000001</v>
      </c>
      <c r="M87" s="207" t="s">
        <v>2315</v>
      </c>
      <c r="N87" s="217" t="s">
        <v>2099</v>
      </c>
      <c r="O87" s="217"/>
      <c r="P87" s="158" t="s">
        <v>2045</v>
      </c>
      <c r="Q87" s="159" t="s">
        <v>535</v>
      </c>
      <c r="R87" s="158">
        <v>1</v>
      </c>
      <c r="S87" s="160" t="s">
        <v>378</v>
      </c>
      <c r="T87" s="161">
        <v>14.0629</v>
      </c>
      <c r="U87" s="162">
        <v>11</v>
      </c>
      <c r="V87" s="163">
        <v>154.6919</v>
      </c>
      <c r="W87" s="296" t="s">
        <v>279</v>
      </c>
      <c r="X87" s="164" t="s">
        <v>1378</v>
      </c>
      <c r="Y87" s="164"/>
    </row>
    <row r="88" spans="1:25" ht="60">
      <c r="A88" s="66">
        <v>85</v>
      </c>
      <c r="B88" s="86" t="s">
        <v>3692</v>
      </c>
      <c r="C88" s="84">
        <v>5</v>
      </c>
      <c r="D88" s="85" t="s">
        <v>668</v>
      </c>
      <c r="E88" s="70">
        <v>54</v>
      </c>
      <c r="F88" s="183" t="s">
        <v>2046</v>
      </c>
      <c r="G88" s="184">
        <v>5</v>
      </c>
      <c r="H88" s="183">
        <v>1</v>
      </c>
      <c r="I88" s="185" t="s">
        <v>2902</v>
      </c>
      <c r="J88" s="183">
        <v>17.5</v>
      </c>
      <c r="K88" s="186">
        <v>54</v>
      </c>
      <c r="L88" s="187">
        <v>945</v>
      </c>
      <c r="M88" s="207" t="s">
        <v>2315</v>
      </c>
      <c r="N88" s="217" t="s">
        <v>1379</v>
      </c>
      <c r="O88" s="217"/>
      <c r="P88" s="158" t="s">
        <v>1380</v>
      </c>
      <c r="Q88" s="159" t="s">
        <v>535</v>
      </c>
      <c r="R88" s="158">
        <v>1</v>
      </c>
      <c r="S88" s="160" t="s">
        <v>378</v>
      </c>
      <c r="T88" s="161">
        <v>23.5283</v>
      </c>
      <c r="U88" s="162">
        <v>54</v>
      </c>
      <c r="V88" s="163">
        <v>1270.5282000000002</v>
      </c>
      <c r="W88" s="296" t="s">
        <v>279</v>
      </c>
      <c r="X88" s="164" t="s">
        <v>1381</v>
      </c>
      <c r="Y88" s="164"/>
    </row>
    <row r="89" spans="1:25" ht="60">
      <c r="A89" s="66">
        <v>86</v>
      </c>
      <c r="B89" s="86" t="s">
        <v>3693</v>
      </c>
      <c r="C89" s="84">
        <v>5</v>
      </c>
      <c r="D89" s="85" t="s">
        <v>578</v>
      </c>
      <c r="E89" s="70">
        <v>40</v>
      </c>
      <c r="F89" s="183" t="s">
        <v>2047</v>
      </c>
      <c r="G89" s="184">
        <v>5</v>
      </c>
      <c r="H89" s="183">
        <v>1</v>
      </c>
      <c r="I89" s="185" t="s">
        <v>2920</v>
      </c>
      <c r="J89" s="184">
        <v>45</v>
      </c>
      <c r="K89" s="186">
        <v>40</v>
      </c>
      <c r="L89" s="187">
        <v>1800</v>
      </c>
      <c r="M89" s="207" t="s">
        <v>2315</v>
      </c>
      <c r="N89" s="217" t="s">
        <v>1382</v>
      </c>
      <c r="O89" s="217"/>
      <c r="P89" s="158" t="s">
        <v>2047</v>
      </c>
      <c r="Q89" s="159" t="s">
        <v>535</v>
      </c>
      <c r="R89" s="158">
        <v>1</v>
      </c>
      <c r="S89" s="160" t="s">
        <v>1829</v>
      </c>
      <c r="T89" s="161">
        <v>60.0115</v>
      </c>
      <c r="U89" s="162">
        <v>40</v>
      </c>
      <c r="V89" s="163">
        <v>2400.46</v>
      </c>
      <c r="W89" s="296" t="s">
        <v>279</v>
      </c>
      <c r="X89" s="164" t="s">
        <v>1383</v>
      </c>
      <c r="Y89" s="164"/>
    </row>
    <row r="90" spans="1:25" ht="60">
      <c r="A90" s="66">
        <v>87</v>
      </c>
      <c r="B90" s="86" t="s">
        <v>3694</v>
      </c>
      <c r="C90" s="86">
        <v>5</v>
      </c>
      <c r="D90" s="85" t="s">
        <v>578</v>
      </c>
      <c r="E90" s="70">
        <v>26</v>
      </c>
      <c r="F90" s="183" t="s">
        <v>2048</v>
      </c>
      <c r="G90" s="184">
        <v>5</v>
      </c>
      <c r="H90" s="183">
        <v>1</v>
      </c>
      <c r="I90" s="185" t="s">
        <v>2920</v>
      </c>
      <c r="J90" s="184">
        <v>60</v>
      </c>
      <c r="K90" s="186">
        <v>26</v>
      </c>
      <c r="L90" s="187">
        <v>1560</v>
      </c>
      <c r="M90" s="207" t="s">
        <v>2315</v>
      </c>
      <c r="N90" s="217" t="s">
        <v>1384</v>
      </c>
      <c r="O90" s="217"/>
      <c r="P90" s="158" t="s">
        <v>2048</v>
      </c>
      <c r="Q90" s="159" t="s">
        <v>535</v>
      </c>
      <c r="R90" s="158">
        <v>1</v>
      </c>
      <c r="S90" s="160" t="s">
        <v>1829</v>
      </c>
      <c r="T90" s="161">
        <v>87.7416</v>
      </c>
      <c r="U90" s="162">
        <v>26</v>
      </c>
      <c r="V90" s="163">
        <v>2281.2816000000003</v>
      </c>
      <c r="W90" s="296" t="s">
        <v>279</v>
      </c>
      <c r="X90" s="164" t="s">
        <v>1153</v>
      </c>
      <c r="Y90" s="164"/>
    </row>
    <row r="91" spans="1:25" ht="60">
      <c r="A91" s="66">
        <v>88</v>
      </c>
      <c r="B91" s="86" t="s">
        <v>3695</v>
      </c>
      <c r="C91" s="84">
        <v>5</v>
      </c>
      <c r="D91" s="85" t="s">
        <v>578</v>
      </c>
      <c r="E91" s="70">
        <v>35</v>
      </c>
      <c r="F91" s="183" t="s">
        <v>2049</v>
      </c>
      <c r="G91" s="184">
        <v>5</v>
      </c>
      <c r="H91" s="183">
        <v>1</v>
      </c>
      <c r="I91" s="185" t="s">
        <v>2920</v>
      </c>
      <c r="J91" s="184">
        <v>24.4915</v>
      </c>
      <c r="K91" s="186">
        <v>35</v>
      </c>
      <c r="L91" s="187">
        <v>857.2025</v>
      </c>
      <c r="M91" s="207" t="s">
        <v>2315</v>
      </c>
      <c r="N91" s="217" t="s">
        <v>1154</v>
      </c>
      <c r="O91" s="217"/>
      <c r="P91" s="158" t="s">
        <v>2049</v>
      </c>
      <c r="Q91" s="159" t="s">
        <v>535</v>
      </c>
      <c r="R91" s="158">
        <v>1</v>
      </c>
      <c r="S91" s="160" t="s">
        <v>1829</v>
      </c>
      <c r="T91" s="161">
        <v>31.2705</v>
      </c>
      <c r="U91" s="162">
        <v>35</v>
      </c>
      <c r="V91" s="163">
        <v>1094.4675</v>
      </c>
      <c r="W91" s="296" t="s">
        <v>279</v>
      </c>
      <c r="X91" s="164" t="s">
        <v>1155</v>
      </c>
      <c r="Y91" s="164"/>
    </row>
    <row r="92" spans="1:25" ht="60">
      <c r="A92" s="66">
        <v>89</v>
      </c>
      <c r="B92" s="86" t="s">
        <v>3696</v>
      </c>
      <c r="C92" s="84">
        <v>5</v>
      </c>
      <c r="D92" s="85" t="s">
        <v>578</v>
      </c>
      <c r="E92" s="70">
        <v>30</v>
      </c>
      <c r="F92" s="183" t="s">
        <v>2050</v>
      </c>
      <c r="G92" s="184">
        <v>5</v>
      </c>
      <c r="H92" s="183">
        <v>1</v>
      </c>
      <c r="I92" s="185" t="s">
        <v>2920</v>
      </c>
      <c r="J92" s="184">
        <v>45</v>
      </c>
      <c r="K92" s="186">
        <v>30</v>
      </c>
      <c r="L92" s="187">
        <v>1350</v>
      </c>
      <c r="M92" s="207" t="s">
        <v>2315</v>
      </c>
      <c r="N92" s="217" t="s">
        <v>1156</v>
      </c>
      <c r="O92" s="217"/>
      <c r="P92" s="158" t="s">
        <v>2050</v>
      </c>
      <c r="Q92" s="159" t="s">
        <v>535</v>
      </c>
      <c r="R92" s="158">
        <v>1</v>
      </c>
      <c r="S92" s="160" t="s">
        <v>1829</v>
      </c>
      <c r="T92" s="161">
        <v>63.4458</v>
      </c>
      <c r="U92" s="162">
        <v>30</v>
      </c>
      <c r="V92" s="163">
        <v>1903.374</v>
      </c>
      <c r="W92" s="296" t="s">
        <v>279</v>
      </c>
      <c r="X92" s="164" t="s">
        <v>1157</v>
      </c>
      <c r="Y92" s="164"/>
    </row>
    <row r="93" spans="1:25" ht="60">
      <c r="A93" s="66">
        <v>90</v>
      </c>
      <c r="B93" s="86" t="s">
        <v>3697</v>
      </c>
      <c r="C93" s="86">
        <v>5</v>
      </c>
      <c r="D93" s="85" t="s">
        <v>578</v>
      </c>
      <c r="E93" s="70">
        <v>30</v>
      </c>
      <c r="F93" s="183" t="s">
        <v>2051</v>
      </c>
      <c r="G93" s="184">
        <v>5</v>
      </c>
      <c r="H93" s="183">
        <v>1</v>
      </c>
      <c r="I93" s="185" t="s">
        <v>2920</v>
      </c>
      <c r="J93" s="184">
        <v>58</v>
      </c>
      <c r="K93" s="186">
        <v>30</v>
      </c>
      <c r="L93" s="187">
        <v>1740</v>
      </c>
      <c r="M93" s="207" t="s">
        <v>2315</v>
      </c>
      <c r="N93" s="217" t="s">
        <v>1158</v>
      </c>
      <c r="O93" s="217"/>
      <c r="P93" s="158" t="s">
        <v>2051</v>
      </c>
      <c r="Q93" s="159" t="s">
        <v>535</v>
      </c>
      <c r="R93" s="158">
        <v>1</v>
      </c>
      <c r="S93" s="160" t="s">
        <v>1829</v>
      </c>
      <c r="T93" s="161">
        <v>83.3083</v>
      </c>
      <c r="U93" s="162">
        <v>30</v>
      </c>
      <c r="V93" s="163">
        <v>2499.2490000000003</v>
      </c>
      <c r="W93" s="296" t="s">
        <v>279</v>
      </c>
      <c r="X93" s="164" t="s">
        <v>1159</v>
      </c>
      <c r="Y93" s="164"/>
    </row>
    <row r="94" spans="1:25" ht="72">
      <c r="A94" s="66">
        <v>91</v>
      </c>
      <c r="B94" s="86" t="s">
        <v>3698</v>
      </c>
      <c r="C94" s="86">
        <v>5</v>
      </c>
      <c r="D94" s="85" t="s">
        <v>578</v>
      </c>
      <c r="E94" s="70">
        <v>30</v>
      </c>
      <c r="F94" s="183" t="s">
        <v>2052</v>
      </c>
      <c r="G94" s="184">
        <v>5</v>
      </c>
      <c r="H94" s="183">
        <v>1</v>
      </c>
      <c r="I94" s="185" t="s">
        <v>2920</v>
      </c>
      <c r="J94" s="184">
        <v>15.836500000000001</v>
      </c>
      <c r="K94" s="186">
        <v>30</v>
      </c>
      <c r="L94" s="187">
        <v>475.095</v>
      </c>
      <c r="M94" s="207" t="s">
        <v>2315</v>
      </c>
      <c r="N94" s="217" t="s">
        <v>1160</v>
      </c>
      <c r="O94" s="217"/>
      <c r="P94" s="158" t="s">
        <v>2052</v>
      </c>
      <c r="Q94" s="159" t="s">
        <v>535</v>
      </c>
      <c r="R94" s="158">
        <v>1</v>
      </c>
      <c r="S94" s="160" t="s">
        <v>1829</v>
      </c>
      <c r="T94" s="161">
        <v>20.4112</v>
      </c>
      <c r="U94" s="162">
        <v>30</v>
      </c>
      <c r="V94" s="163">
        <v>612.336</v>
      </c>
      <c r="W94" s="296" t="s">
        <v>279</v>
      </c>
      <c r="X94" s="164" t="s">
        <v>1161</v>
      </c>
      <c r="Y94" s="164"/>
    </row>
    <row r="95" spans="1:25" ht="36">
      <c r="A95" s="66">
        <v>92</v>
      </c>
      <c r="B95" s="86" t="s">
        <v>3704</v>
      </c>
      <c r="C95" s="86">
        <v>10</v>
      </c>
      <c r="D95" s="87" t="s">
        <v>668</v>
      </c>
      <c r="E95" s="70">
        <v>10</v>
      </c>
      <c r="F95" s="183" t="s">
        <v>1162</v>
      </c>
      <c r="G95" s="183">
        <v>10</v>
      </c>
      <c r="H95" s="183">
        <v>1</v>
      </c>
      <c r="I95" s="185" t="s">
        <v>3360</v>
      </c>
      <c r="J95" s="184">
        <v>52.29</v>
      </c>
      <c r="K95" s="186">
        <v>10</v>
      </c>
      <c r="L95" s="187">
        <v>522.9</v>
      </c>
      <c r="M95" s="207" t="s">
        <v>2315</v>
      </c>
      <c r="N95" s="217" t="s">
        <v>2100</v>
      </c>
      <c r="O95" s="217"/>
      <c r="P95" s="158" t="s">
        <v>2053</v>
      </c>
      <c r="Q95" s="159" t="s">
        <v>535</v>
      </c>
      <c r="R95" s="158">
        <v>1</v>
      </c>
      <c r="S95" s="160" t="s">
        <v>378</v>
      </c>
      <c r="T95" s="161">
        <v>70.2778</v>
      </c>
      <c r="U95" s="162">
        <v>10</v>
      </c>
      <c r="V95" s="163">
        <v>702.778</v>
      </c>
      <c r="W95" s="296" t="s">
        <v>279</v>
      </c>
      <c r="X95" s="164" t="s">
        <v>1163</v>
      </c>
      <c r="Y95" s="164"/>
    </row>
    <row r="96" spans="1:25" ht="36">
      <c r="A96" s="66">
        <v>93</v>
      </c>
      <c r="B96" s="86" t="s">
        <v>697</v>
      </c>
      <c r="C96" s="86">
        <v>5</v>
      </c>
      <c r="D96" s="87" t="s">
        <v>668</v>
      </c>
      <c r="E96" s="88">
        <v>20</v>
      </c>
      <c r="F96" s="183" t="s">
        <v>1164</v>
      </c>
      <c r="G96" s="184">
        <v>5</v>
      </c>
      <c r="H96" s="183">
        <v>0.5</v>
      </c>
      <c r="I96" s="185" t="s">
        <v>2902</v>
      </c>
      <c r="J96" s="184">
        <v>80.56150000000001</v>
      </c>
      <c r="K96" s="186">
        <v>20</v>
      </c>
      <c r="L96" s="187">
        <v>1611.23</v>
      </c>
      <c r="M96" s="207" t="s">
        <v>2315</v>
      </c>
      <c r="N96" s="217" t="s">
        <v>2101</v>
      </c>
      <c r="O96" s="217"/>
      <c r="P96" s="158" t="s">
        <v>2054</v>
      </c>
      <c r="Q96" s="159" t="s">
        <v>535</v>
      </c>
      <c r="R96" s="158">
        <v>0.5</v>
      </c>
      <c r="S96" s="160" t="s">
        <v>378</v>
      </c>
      <c r="T96" s="161">
        <v>108.2744</v>
      </c>
      <c r="U96" s="162">
        <v>20</v>
      </c>
      <c r="V96" s="163">
        <v>2165.488</v>
      </c>
      <c r="W96" s="296" t="s">
        <v>279</v>
      </c>
      <c r="X96" s="164" t="s">
        <v>1165</v>
      </c>
      <c r="Y96" s="164"/>
    </row>
    <row r="97" spans="1:25" ht="36">
      <c r="A97" s="66">
        <v>94</v>
      </c>
      <c r="B97" s="86" t="s">
        <v>698</v>
      </c>
      <c r="C97" s="84">
        <v>10</v>
      </c>
      <c r="D97" s="85" t="s">
        <v>668</v>
      </c>
      <c r="E97" s="70">
        <v>2</v>
      </c>
      <c r="F97" s="183" t="s">
        <v>3359</v>
      </c>
      <c r="G97" s="184">
        <v>10</v>
      </c>
      <c r="H97" s="183">
        <v>10</v>
      </c>
      <c r="I97" s="185" t="s">
        <v>3365</v>
      </c>
      <c r="J97" s="184">
        <v>16.695</v>
      </c>
      <c r="K97" s="186">
        <v>0.2</v>
      </c>
      <c r="L97" s="187">
        <v>3.3390000000000004</v>
      </c>
      <c r="M97" s="207" t="s">
        <v>2315</v>
      </c>
      <c r="N97" s="217" t="s">
        <v>2102</v>
      </c>
      <c r="O97" s="217"/>
      <c r="P97" s="158" t="s">
        <v>2055</v>
      </c>
      <c r="Q97" s="159" t="s">
        <v>535</v>
      </c>
      <c r="R97" s="158">
        <v>10</v>
      </c>
      <c r="S97" s="160" t="s">
        <v>376</v>
      </c>
      <c r="T97" s="161">
        <v>22.438</v>
      </c>
      <c r="U97" s="162">
        <v>0.2</v>
      </c>
      <c r="V97" s="163">
        <v>4.4876</v>
      </c>
      <c r="W97" s="296" t="s">
        <v>279</v>
      </c>
      <c r="X97" s="164" t="s">
        <v>280</v>
      </c>
      <c r="Y97" s="164"/>
    </row>
    <row r="98" spans="1:25" ht="36">
      <c r="A98" s="66">
        <v>95</v>
      </c>
      <c r="B98" s="86" t="s">
        <v>3703</v>
      </c>
      <c r="C98" s="84">
        <v>10</v>
      </c>
      <c r="D98" s="85" t="s">
        <v>668</v>
      </c>
      <c r="E98" s="70">
        <v>20</v>
      </c>
      <c r="F98" s="183" t="s">
        <v>3362</v>
      </c>
      <c r="G98" s="184">
        <v>10</v>
      </c>
      <c r="H98" s="183">
        <v>1</v>
      </c>
      <c r="I98" s="185" t="s">
        <v>3360</v>
      </c>
      <c r="J98" s="184">
        <v>26.618</v>
      </c>
      <c r="K98" s="186">
        <v>20</v>
      </c>
      <c r="L98" s="187">
        <v>532.36</v>
      </c>
      <c r="M98" s="207" t="s">
        <v>2315</v>
      </c>
      <c r="N98" s="217" t="s">
        <v>2103</v>
      </c>
      <c r="O98" s="217"/>
      <c r="P98" s="158" t="s">
        <v>2056</v>
      </c>
      <c r="Q98" s="159" t="s">
        <v>535</v>
      </c>
      <c r="R98" s="158">
        <v>1</v>
      </c>
      <c r="S98" s="160" t="s">
        <v>378</v>
      </c>
      <c r="T98" s="161">
        <v>35.7739</v>
      </c>
      <c r="U98" s="162">
        <v>20</v>
      </c>
      <c r="V98" s="163">
        <v>715.478</v>
      </c>
      <c r="W98" s="296" t="s">
        <v>279</v>
      </c>
      <c r="X98" s="164" t="s">
        <v>281</v>
      </c>
      <c r="Y98" s="164"/>
    </row>
    <row r="99" spans="1:25" ht="36">
      <c r="A99" s="66">
        <v>96</v>
      </c>
      <c r="B99" s="86" t="s">
        <v>694</v>
      </c>
      <c r="C99" s="84">
        <v>30</v>
      </c>
      <c r="D99" s="85" t="s">
        <v>668</v>
      </c>
      <c r="E99" s="72">
        <v>2</v>
      </c>
      <c r="F99" s="183" t="s">
        <v>1166</v>
      </c>
      <c r="G99" s="184">
        <v>30</v>
      </c>
      <c r="H99" s="183">
        <v>3</v>
      </c>
      <c r="I99" s="185" t="s">
        <v>3345</v>
      </c>
      <c r="J99" s="184">
        <v>18.168</v>
      </c>
      <c r="K99" s="186">
        <v>1.6666666666666667</v>
      </c>
      <c r="L99" s="187">
        <v>30.28</v>
      </c>
      <c r="M99" s="207" t="s">
        <v>2315</v>
      </c>
      <c r="N99" s="207" t="s">
        <v>2104</v>
      </c>
      <c r="O99" s="207"/>
      <c r="P99" s="158" t="s">
        <v>2057</v>
      </c>
      <c r="Q99" s="159" t="s">
        <v>2199</v>
      </c>
      <c r="R99" s="158">
        <v>0.1</v>
      </c>
      <c r="S99" s="160" t="s">
        <v>393</v>
      </c>
      <c r="T99" s="161">
        <v>0.8983</v>
      </c>
      <c r="U99" s="162">
        <v>50</v>
      </c>
      <c r="V99" s="163">
        <v>44.915</v>
      </c>
      <c r="W99" s="296" t="s">
        <v>2315</v>
      </c>
      <c r="X99" s="164" t="s">
        <v>1167</v>
      </c>
      <c r="Y99" s="164"/>
    </row>
    <row r="100" spans="1:25" ht="25.5">
      <c r="A100" s="66">
        <v>97</v>
      </c>
      <c r="B100" s="103" t="s">
        <v>568</v>
      </c>
      <c r="C100" s="92">
        <v>1</v>
      </c>
      <c r="D100" s="93" t="s">
        <v>581</v>
      </c>
      <c r="E100" s="94">
        <v>1549</v>
      </c>
      <c r="F100" s="183" t="s">
        <v>1168</v>
      </c>
      <c r="G100" s="183">
        <v>1</v>
      </c>
      <c r="H100" s="183">
        <v>1</v>
      </c>
      <c r="I100" s="185" t="s">
        <v>3364</v>
      </c>
      <c r="J100" s="184">
        <v>1.5</v>
      </c>
      <c r="K100" s="186">
        <v>1549</v>
      </c>
      <c r="L100" s="187">
        <v>2323.5</v>
      </c>
      <c r="M100" s="217" t="s">
        <v>2105</v>
      </c>
      <c r="N100" s="217" t="s">
        <v>1169</v>
      </c>
      <c r="O100" s="217"/>
      <c r="P100" s="158">
        <v>553906</v>
      </c>
      <c r="Q100" s="159" t="s">
        <v>2199</v>
      </c>
      <c r="R100" s="158">
        <v>1</v>
      </c>
      <c r="S100" s="160" t="s">
        <v>1899</v>
      </c>
      <c r="T100" s="161">
        <v>1.7612</v>
      </c>
      <c r="U100" s="162">
        <v>1549</v>
      </c>
      <c r="V100" s="163">
        <v>2728.0988</v>
      </c>
      <c r="W100" s="296" t="s">
        <v>509</v>
      </c>
      <c r="X100" s="164" t="s">
        <v>1170</v>
      </c>
      <c r="Y100" s="164"/>
    </row>
    <row r="101" spans="1:25" ht="38.25">
      <c r="A101" s="66">
        <v>98</v>
      </c>
      <c r="B101" s="103" t="s">
        <v>569</v>
      </c>
      <c r="C101" s="92">
        <v>1</v>
      </c>
      <c r="D101" s="93" t="s">
        <v>581</v>
      </c>
      <c r="E101" s="94">
        <v>100</v>
      </c>
      <c r="F101" s="183" t="s">
        <v>2058</v>
      </c>
      <c r="G101" s="183">
        <v>1</v>
      </c>
      <c r="H101" s="183">
        <v>1</v>
      </c>
      <c r="I101" s="185" t="s">
        <v>3364</v>
      </c>
      <c r="J101" s="184">
        <v>2.442</v>
      </c>
      <c r="K101" s="186">
        <v>100</v>
      </c>
      <c r="L101" s="187">
        <v>244.2</v>
      </c>
      <c r="M101" s="217" t="s">
        <v>2105</v>
      </c>
      <c r="N101" s="217" t="s">
        <v>1171</v>
      </c>
      <c r="O101" s="217"/>
      <c r="P101" s="158">
        <v>3553914</v>
      </c>
      <c r="Q101" s="159" t="s">
        <v>2199</v>
      </c>
      <c r="R101" s="158">
        <v>1</v>
      </c>
      <c r="S101" s="160" t="s">
        <v>1899</v>
      </c>
      <c r="T101" s="161">
        <v>2.2089</v>
      </c>
      <c r="U101" s="162">
        <v>100</v>
      </c>
      <c r="V101" s="163">
        <v>220.89</v>
      </c>
      <c r="W101" s="296" t="s">
        <v>509</v>
      </c>
      <c r="X101" s="164" t="s">
        <v>1172</v>
      </c>
      <c r="Y101" s="164"/>
    </row>
    <row r="102" spans="1:25" ht="51">
      <c r="A102" s="66">
        <v>99</v>
      </c>
      <c r="B102" s="86" t="s">
        <v>2833</v>
      </c>
      <c r="C102" s="86">
        <v>6</v>
      </c>
      <c r="D102" s="85" t="s">
        <v>668</v>
      </c>
      <c r="E102" s="70">
        <v>10</v>
      </c>
      <c r="F102" s="183" t="s">
        <v>1173</v>
      </c>
      <c r="G102" s="184">
        <v>6</v>
      </c>
      <c r="H102" s="183">
        <v>1</v>
      </c>
      <c r="I102" s="185" t="s">
        <v>245</v>
      </c>
      <c r="J102" s="184">
        <v>28.581</v>
      </c>
      <c r="K102" s="186">
        <v>10</v>
      </c>
      <c r="L102" s="187">
        <v>285.81</v>
      </c>
      <c r="M102" s="207" t="s">
        <v>2068</v>
      </c>
      <c r="N102" s="217" t="s">
        <v>1174</v>
      </c>
      <c r="O102" s="217"/>
      <c r="P102" s="158" t="s">
        <v>1175</v>
      </c>
      <c r="Q102" s="159" t="s">
        <v>535</v>
      </c>
      <c r="R102" s="158">
        <v>1.66667</v>
      </c>
      <c r="S102" s="160" t="s">
        <v>378</v>
      </c>
      <c r="T102" s="161">
        <v>31.2632</v>
      </c>
      <c r="U102" s="162">
        <v>5.999988000024</v>
      </c>
      <c r="V102" s="163">
        <v>187.57882484235031</v>
      </c>
      <c r="W102" s="296" t="s">
        <v>2905</v>
      </c>
      <c r="X102" s="164" t="s">
        <v>1176</v>
      </c>
      <c r="Y102" s="164"/>
    </row>
    <row r="103" spans="1:25" ht="38.25">
      <c r="A103" s="66">
        <v>100</v>
      </c>
      <c r="B103" s="86" t="s">
        <v>4121</v>
      </c>
      <c r="C103" s="84">
        <v>1</v>
      </c>
      <c r="D103" s="85" t="s">
        <v>665</v>
      </c>
      <c r="E103" s="70">
        <v>3</v>
      </c>
      <c r="F103" s="183" t="s">
        <v>1177</v>
      </c>
      <c r="G103" s="184">
        <v>60</v>
      </c>
      <c r="H103" s="183">
        <v>60</v>
      </c>
      <c r="I103" s="185" t="s">
        <v>202</v>
      </c>
      <c r="J103" s="184">
        <v>7.62</v>
      </c>
      <c r="K103" s="186">
        <v>0.05</v>
      </c>
      <c r="L103" s="187">
        <v>0.381</v>
      </c>
      <c r="M103" s="207" t="s">
        <v>2313</v>
      </c>
      <c r="N103" s="217" t="s">
        <v>1178</v>
      </c>
      <c r="O103" s="217"/>
      <c r="P103" s="158" t="s">
        <v>322</v>
      </c>
      <c r="Q103" s="159" t="s">
        <v>535</v>
      </c>
      <c r="R103" s="158">
        <v>40</v>
      </c>
      <c r="S103" s="160" t="s">
        <v>376</v>
      </c>
      <c r="T103" s="161">
        <v>7.912</v>
      </c>
      <c r="U103" s="162">
        <v>0.075</v>
      </c>
      <c r="V103" s="163">
        <v>0.5933999999999999</v>
      </c>
      <c r="W103" s="296" t="s">
        <v>1906</v>
      </c>
      <c r="X103" s="164" t="s">
        <v>323</v>
      </c>
      <c r="Y103" s="164"/>
    </row>
    <row r="104" spans="1:25" ht="48">
      <c r="A104" s="66">
        <v>101</v>
      </c>
      <c r="B104" s="86" t="s">
        <v>2830</v>
      </c>
      <c r="C104" s="86">
        <v>10</v>
      </c>
      <c r="D104" s="85" t="s">
        <v>668</v>
      </c>
      <c r="E104" s="70">
        <v>40</v>
      </c>
      <c r="F104" s="183" t="s">
        <v>1179</v>
      </c>
      <c r="G104" s="184">
        <v>10</v>
      </c>
      <c r="H104" s="183">
        <v>1</v>
      </c>
      <c r="I104" s="185" t="s">
        <v>3360</v>
      </c>
      <c r="J104" s="184">
        <v>14.7</v>
      </c>
      <c r="K104" s="186">
        <v>40</v>
      </c>
      <c r="L104" s="187">
        <v>588</v>
      </c>
      <c r="M104" s="207" t="s">
        <v>2315</v>
      </c>
      <c r="N104" s="217" t="s">
        <v>2107</v>
      </c>
      <c r="O104" s="217"/>
      <c r="P104" s="158" t="s">
        <v>2060</v>
      </c>
      <c r="Q104" s="159" t="s">
        <v>2199</v>
      </c>
      <c r="R104" s="158">
        <v>0.1</v>
      </c>
      <c r="S104" s="160" t="s">
        <v>393</v>
      </c>
      <c r="T104" s="161">
        <v>2.1804</v>
      </c>
      <c r="U104" s="162">
        <v>400</v>
      </c>
      <c r="V104" s="163">
        <v>872.16</v>
      </c>
      <c r="W104" s="296" t="s">
        <v>279</v>
      </c>
      <c r="X104" s="164" t="s">
        <v>1180</v>
      </c>
      <c r="Y104" s="164"/>
    </row>
    <row r="105" spans="1:25" ht="48">
      <c r="A105" s="66">
        <v>102</v>
      </c>
      <c r="B105" s="86" t="s">
        <v>2831</v>
      </c>
      <c r="C105" s="84">
        <v>10</v>
      </c>
      <c r="D105" s="85" t="s">
        <v>668</v>
      </c>
      <c r="E105" s="70">
        <v>30</v>
      </c>
      <c r="F105" s="183" t="s">
        <v>1181</v>
      </c>
      <c r="G105" s="184">
        <v>10</v>
      </c>
      <c r="H105" s="183">
        <v>1</v>
      </c>
      <c r="I105" s="185" t="s">
        <v>3360</v>
      </c>
      <c r="J105" s="184">
        <v>17.317</v>
      </c>
      <c r="K105" s="186">
        <v>30</v>
      </c>
      <c r="L105" s="187">
        <v>519.51</v>
      </c>
      <c r="M105" s="207" t="s">
        <v>2315</v>
      </c>
      <c r="N105" s="217" t="s">
        <v>2108</v>
      </c>
      <c r="O105" s="217"/>
      <c r="P105" s="158" t="s">
        <v>2061</v>
      </c>
      <c r="Q105" s="159" t="s">
        <v>2199</v>
      </c>
      <c r="R105" s="158">
        <v>0.1</v>
      </c>
      <c r="S105" s="160" t="s">
        <v>393</v>
      </c>
      <c r="T105" s="161">
        <v>2.5684</v>
      </c>
      <c r="U105" s="162">
        <v>300</v>
      </c>
      <c r="V105" s="163">
        <v>770.52</v>
      </c>
      <c r="W105" s="296" t="s">
        <v>279</v>
      </c>
      <c r="X105" s="164" t="s">
        <v>1182</v>
      </c>
      <c r="Y105" s="164"/>
    </row>
    <row r="106" spans="1:25" ht="36">
      <c r="A106" s="66">
        <v>103</v>
      </c>
      <c r="B106" s="86" t="s">
        <v>2820</v>
      </c>
      <c r="C106" s="86">
        <v>100</v>
      </c>
      <c r="D106" s="85" t="s">
        <v>578</v>
      </c>
      <c r="E106" s="70">
        <v>10</v>
      </c>
      <c r="F106" s="183" t="s">
        <v>197</v>
      </c>
      <c r="G106" s="184">
        <v>100</v>
      </c>
      <c r="H106" s="183">
        <v>1</v>
      </c>
      <c r="I106" s="185" t="s">
        <v>186</v>
      </c>
      <c r="J106" s="184">
        <v>7.32</v>
      </c>
      <c r="K106" s="186">
        <v>10</v>
      </c>
      <c r="L106" s="187">
        <v>73.2</v>
      </c>
      <c r="M106" s="207" t="s">
        <v>2109</v>
      </c>
      <c r="N106" s="217" t="s">
        <v>1183</v>
      </c>
      <c r="O106" s="217"/>
      <c r="P106" s="158" t="s">
        <v>316</v>
      </c>
      <c r="Q106" s="159" t="s">
        <v>535</v>
      </c>
      <c r="R106" s="158">
        <v>1</v>
      </c>
      <c r="S106" s="160" t="s">
        <v>1829</v>
      </c>
      <c r="T106" s="161">
        <v>15.6203</v>
      </c>
      <c r="U106" s="162">
        <v>10</v>
      </c>
      <c r="V106" s="163">
        <v>156.203</v>
      </c>
      <c r="W106" s="296" t="s">
        <v>415</v>
      </c>
      <c r="X106" s="164" t="s">
        <v>317</v>
      </c>
      <c r="Y106" s="164"/>
    </row>
    <row r="107" spans="1:25" ht="36">
      <c r="A107" s="66">
        <v>104</v>
      </c>
      <c r="B107" s="86" t="s">
        <v>2821</v>
      </c>
      <c r="C107" s="86">
        <v>10</v>
      </c>
      <c r="D107" s="85" t="s">
        <v>578</v>
      </c>
      <c r="E107" s="70">
        <v>25</v>
      </c>
      <c r="F107" s="183" t="s">
        <v>1184</v>
      </c>
      <c r="G107" s="184">
        <v>50</v>
      </c>
      <c r="H107" s="183">
        <v>5</v>
      </c>
      <c r="I107" s="185" t="s">
        <v>189</v>
      </c>
      <c r="J107" s="184">
        <v>13.42</v>
      </c>
      <c r="K107" s="186">
        <v>5</v>
      </c>
      <c r="L107" s="187">
        <v>67.1</v>
      </c>
      <c r="M107" s="207" t="s">
        <v>2109</v>
      </c>
      <c r="N107" s="217" t="s">
        <v>3967</v>
      </c>
      <c r="O107" s="217"/>
      <c r="P107" s="158" t="s">
        <v>1366</v>
      </c>
      <c r="Q107" s="159" t="s">
        <v>535</v>
      </c>
      <c r="R107" s="158">
        <v>5</v>
      </c>
      <c r="S107" s="160" t="s">
        <v>1829</v>
      </c>
      <c r="T107" s="161">
        <v>13.339</v>
      </c>
      <c r="U107" s="162">
        <v>5</v>
      </c>
      <c r="V107" s="163">
        <v>66.695</v>
      </c>
      <c r="W107" s="296" t="s">
        <v>415</v>
      </c>
      <c r="X107" s="164" t="s">
        <v>1367</v>
      </c>
      <c r="Y107" s="164"/>
    </row>
    <row r="108" spans="1:25" ht="36">
      <c r="A108" s="66">
        <v>105</v>
      </c>
      <c r="B108" s="86" t="s">
        <v>2828</v>
      </c>
      <c r="C108" s="86">
        <v>10</v>
      </c>
      <c r="D108" s="85" t="s">
        <v>578</v>
      </c>
      <c r="E108" s="70">
        <v>20</v>
      </c>
      <c r="F108" s="183" t="s">
        <v>1371</v>
      </c>
      <c r="G108" s="184">
        <v>10</v>
      </c>
      <c r="H108" s="183">
        <v>1</v>
      </c>
      <c r="I108" s="185" t="s">
        <v>3000</v>
      </c>
      <c r="J108" s="184">
        <v>14.6</v>
      </c>
      <c r="K108" s="186">
        <v>20</v>
      </c>
      <c r="L108" s="187">
        <v>292</v>
      </c>
      <c r="M108" s="207" t="s">
        <v>2315</v>
      </c>
      <c r="N108" s="217" t="s">
        <v>2096</v>
      </c>
      <c r="O108" s="217"/>
      <c r="P108" s="158">
        <v>1628</v>
      </c>
      <c r="Q108" s="159" t="s">
        <v>535</v>
      </c>
      <c r="R108" s="158">
        <v>1</v>
      </c>
      <c r="S108" s="160" t="s">
        <v>1829</v>
      </c>
      <c r="T108" s="161">
        <v>9.4047</v>
      </c>
      <c r="U108" s="162">
        <v>20</v>
      </c>
      <c r="V108" s="163">
        <v>188.094</v>
      </c>
      <c r="W108" s="296" t="s">
        <v>2081</v>
      </c>
      <c r="X108" s="164" t="s">
        <v>2999</v>
      </c>
      <c r="Y108" s="164"/>
    </row>
    <row r="109" spans="1:25" ht="25.5">
      <c r="A109" s="66">
        <v>106</v>
      </c>
      <c r="B109" s="86" t="s">
        <v>4126</v>
      </c>
      <c r="C109" s="86">
        <v>1</v>
      </c>
      <c r="D109" s="85" t="s">
        <v>666</v>
      </c>
      <c r="E109" s="72">
        <v>10</v>
      </c>
      <c r="F109" s="183" t="s">
        <v>3968</v>
      </c>
      <c r="G109" s="184">
        <v>1</v>
      </c>
      <c r="H109" s="183">
        <v>1</v>
      </c>
      <c r="I109" s="185" t="s">
        <v>3969</v>
      </c>
      <c r="J109" s="184">
        <v>23.158</v>
      </c>
      <c r="K109" s="186">
        <v>10</v>
      </c>
      <c r="L109" s="187">
        <v>231.58</v>
      </c>
      <c r="M109" s="207" t="s">
        <v>2066</v>
      </c>
      <c r="N109" s="217" t="s">
        <v>3970</v>
      </c>
      <c r="O109" s="217"/>
      <c r="P109" s="158">
        <v>16004</v>
      </c>
      <c r="Q109" s="159" t="s">
        <v>535</v>
      </c>
      <c r="R109" s="158">
        <v>1</v>
      </c>
      <c r="S109" s="160" t="s">
        <v>3971</v>
      </c>
      <c r="T109" s="161">
        <v>21.9893</v>
      </c>
      <c r="U109" s="162">
        <v>10</v>
      </c>
      <c r="V109" s="163">
        <v>219.893</v>
      </c>
      <c r="W109" s="296" t="s">
        <v>415</v>
      </c>
      <c r="X109" s="164" t="s">
        <v>3972</v>
      </c>
      <c r="Y109" s="164"/>
    </row>
    <row r="110" spans="1:25" ht="48">
      <c r="A110" s="66">
        <v>107</v>
      </c>
      <c r="B110" s="86" t="s">
        <v>701</v>
      </c>
      <c r="C110" s="86">
        <v>100</v>
      </c>
      <c r="D110" s="85" t="s">
        <v>578</v>
      </c>
      <c r="E110" s="70">
        <v>21</v>
      </c>
      <c r="F110" s="183" t="s">
        <v>2062</v>
      </c>
      <c r="G110" s="184">
        <v>100</v>
      </c>
      <c r="H110" s="183">
        <v>1</v>
      </c>
      <c r="I110" s="185" t="s">
        <v>186</v>
      </c>
      <c r="J110" s="184">
        <v>9.44</v>
      </c>
      <c r="K110" s="186">
        <v>21</v>
      </c>
      <c r="L110" s="187">
        <v>198.24</v>
      </c>
      <c r="M110" s="207" t="s">
        <v>2109</v>
      </c>
      <c r="N110" s="217" t="s">
        <v>2336</v>
      </c>
      <c r="O110" s="217"/>
      <c r="P110" s="158">
        <v>3582</v>
      </c>
      <c r="Q110" s="159" t="s">
        <v>535</v>
      </c>
      <c r="R110" s="158">
        <v>0.5</v>
      </c>
      <c r="S110" s="160" t="s">
        <v>1829</v>
      </c>
      <c r="T110" s="161">
        <v>13.7457</v>
      </c>
      <c r="U110" s="162">
        <v>42</v>
      </c>
      <c r="V110" s="163">
        <v>577.3194</v>
      </c>
      <c r="W110" s="296" t="s">
        <v>415</v>
      </c>
      <c r="X110" s="164" t="s">
        <v>307</v>
      </c>
      <c r="Y110" s="164"/>
    </row>
    <row r="111" spans="1:25" ht="48">
      <c r="A111" s="66">
        <v>108</v>
      </c>
      <c r="B111" s="86" t="s">
        <v>702</v>
      </c>
      <c r="C111" s="86">
        <v>20</v>
      </c>
      <c r="D111" s="85" t="s">
        <v>578</v>
      </c>
      <c r="E111" s="70">
        <v>90</v>
      </c>
      <c r="F111" s="183" t="s">
        <v>2063</v>
      </c>
      <c r="G111" s="184">
        <v>50</v>
      </c>
      <c r="H111" s="183">
        <v>0.5</v>
      </c>
      <c r="I111" s="185" t="s">
        <v>189</v>
      </c>
      <c r="J111" s="184">
        <v>13.93</v>
      </c>
      <c r="K111" s="186">
        <v>36</v>
      </c>
      <c r="L111" s="187">
        <v>501.48</v>
      </c>
      <c r="M111" s="207" t="s">
        <v>2109</v>
      </c>
      <c r="N111" s="217" t="s">
        <v>3973</v>
      </c>
      <c r="O111" s="217"/>
      <c r="P111" s="158">
        <v>3586</v>
      </c>
      <c r="Q111" s="159" t="s">
        <v>535</v>
      </c>
      <c r="R111" s="158">
        <v>0.25</v>
      </c>
      <c r="S111" s="160" t="s">
        <v>1829</v>
      </c>
      <c r="T111" s="161">
        <v>15.5515</v>
      </c>
      <c r="U111" s="162">
        <v>72</v>
      </c>
      <c r="V111" s="163">
        <v>1119.708</v>
      </c>
      <c r="W111" s="296" t="s">
        <v>415</v>
      </c>
      <c r="X111" s="164" t="s">
        <v>309</v>
      </c>
      <c r="Y111" s="164"/>
    </row>
    <row r="112" spans="1:25" ht="36">
      <c r="A112" s="66">
        <v>109</v>
      </c>
      <c r="B112" s="86" t="s">
        <v>4119</v>
      </c>
      <c r="C112" s="86">
        <v>1</v>
      </c>
      <c r="D112" s="85" t="s">
        <v>581</v>
      </c>
      <c r="E112" s="70">
        <v>15</v>
      </c>
      <c r="F112" s="183" t="s">
        <v>3974</v>
      </c>
      <c r="G112" s="184">
        <v>12</v>
      </c>
      <c r="H112" s="183">
        <v>12</v>
      </c>
      <c r="I112" s="185" t="s">
        <v>2907</v>
      </c>
      <c r="J112" s="184">
        <v>45.97</v>
      </c>
      <c r="K112" s="186">
        <v>1.25</v>
      </c>
      <c r="L112" s="187">
        <v>57.4625</v>
      </c>
      <c r="M112" s="207" t="s">
        <v>2066</v>
      </c>
      <c r="N112" s="217" t="s">
        <v>2110</v>
      </c>
      <c r="O112" s="217"/>
      <c r="P112" s="158">
        <v>66004978</v>
      </c>
      <c r="Q112" s="159" t="s">
        <v>2199</v>
      </c>
      <c r="R112" s="158">
        <v>1</v>
      </c>
      <c r="S112" s="160" t="s">
        <v>1899</v>
      </c>
      <c r="T112" s="161">
        <v>3.4675</v>
      </c>
      <c r="U112" s="162">
        <v>15</v>
      </c>
      <c r="V112" s="163">
        <v>52.0125</v>
      </c>
      <c r="W112" s="296" t="s">
        <v>2599</v>
      </c>
      <c r="X112" s="164" t="s">
        <v>2110</v>
      </c>
      <c r="Y112" s="164"/>
    </row>
    <row r="113" spans="1:25" ht="36">
      <c r="A113" s="66">
        <v>110</v>
      </c>
      <c r="B113" s="86" t="s">
        <v>4120</v>
      </c>
      <c r="C113" s="86">
        <v>1</v>
      </c>
      <c r="D113" s="85" t="s">
        <v>581</v>
      </c>
      <c r="E113" s="70">
        <v>0</v>
      </c>
      <c r="F113" s="183" t="s">
        <v>3975</v>
      </c>
      <c r="G113" s="184">
        <v>12</v>
      </c>
      <c r="H113" s="183">
        <v>12</v>
      </c>
      <c r="I113" s="185" t="s">
        <v>2907</v>
      </c>
      <c r="J113" s="183"/>
      <c r="K113" s="186">
        <v>0</v>
      </c>
      <c r="L113" s="187">
        <v>0</v>
      </c>
      <c r="M113" s="207" t="s">
        <v>2066</v>
      </c>
      <c r="N113" s="217" t="s">
        <v>2111</v>
      </c>
      <c r="O113" s="217"/>
      <c r="P113" s="158">
        <v>66004978</v>
      </c>
      <c r="Q113" s="159" t="s">
        <v>2199</v>
      </c>
      <c r="R113" s="158">
        <v>1</v>
      </c>
      <c r="S113" s="160" t="s">
        <v>1899</v>
      </c>
      <c r="T113" s="161">
        <v>3.4675</v>
      </c>
      <c r="U113" s="162">
        <v>0</v>
      </c>
      <c r="V113" s="163">
        <v>0</v>
      </c>
      <c r="W113" s="296" t="s">
        <v>2599</v>
      </c>
      <c r="X113" s="164" t="s">
        <v>2110</v>
      </c>
      <c r="Y113" s="164"/>
    </row>
    <row r="114" spans="1:25" ht="60">
      <c r="A114" s="66">
        <v>111</v>
      </c>
      <c r="B114" s="86" t="s">
        <v>689</v>
      </c>
      <c r="C114" s="86">
        <v>5</v>
      </c>
      <c r="D114" s="85" t="s">
        <v>617</v>
      </c>
      <c r="E114" s="88">
        <v>25</v>
      </c>
      <c r="F114" s="183" t="s">
        <v>3976</v>
      </c>
      <c r="G114" s="184">
        <v>5</v>
      </c>
      <c r="H114" s="183">
        <v>1</v>
      </c>
      <c r="I114" s="185" t="s">
        <v>3977</v>
      </c>
      <c r="J114" s="184">
        <v>42.123</v>
      </c>
      <c r="K114" s="186">
        <v>25</v>
      </c>
      <c r="L114" s="187">
        <v>1053.075</v>
      </c>
      <c r="M114" s="207" t="s">
        <v>2068</v>
      </c>
      <c r="N114" s="217" t="s">
        <v>3978</v>
      </c>
      <c r="O114" s="217"/>
      <c r="P114" s="158" t="s">
        <v>3979</v>
      </c>
      <c r="Q114" s="159" t="s">
        <v>535</v>
      </c>
      <c r="R114" s="158">
        <v>1</v>
      </c>
      <c r="S114" s="160" t="s">
        <v>1286</v>
      </c>
      <c r="T114" s="161">
        <v>41.99</v>
      </c>
      <c r="U114" s="162">
        <v>25</v>
      </c>
      <c r="V114" s="163">
        <v>1049.75</v>
      </c>
      <c r="W114" s="296" t="s">
        <v>2905</v>
      </c>
      <c r="X114" s="164" t="s">
        <v>3980</v>
      </c>
      <c r="Y114" s="164"/>
    </row>
    <row r="115" spans="1:25" ht="60">
      <c r="A115" s="66">
        <v>112</v>
      </c>
      <c r="B115" s="86" t="s">
        <v>690</v>
      </c>
      <c r="C115" s="86">
        <v>5</v>
      </c>
      <c r="D115" s="85" t="s">
        <v>617</v>
      </c>
      <c r="E115" s="70">
        <v>45</v>
      </c>
      <c r="F115" s="183" t="s">
        <v>3981</v>
      </c>
      <c r="G115" s="184">
        <v>5</v>
      </c>
      <c r="H115" s="183">
        <v>1</v>
      </c>
      <c r="I115" s="185" t="s">
        <v>3977</v>
      </c>
      <c r="J115" s="184">
        <v>111.74</v>
      </c>
      <c r="K115" s="186">
        <v>45</v>
      </c>
      <c r="L115" s="187">
        <v>5028.3</v>
      </c>
      <c r="M115" s="207" t="s">
        <v>2068</v>
      </c>
      <c r="N115" s="217" t="s">
        <v>2085</v>
      </c>
      <c r="O115" s="217"/>
      <c r="P115" s="158" t="s">
        <v>3008</v>
      </c>
      <c r="Q115" s="159" t="s">
        <v>535</v>
      </c>
      <c r="R115" s="158">
        <v>1</v>
      </c>
      <c r="S115" s="160" t="s">
        <v>1286</v>
      </c>
      <c r="T115" s="161">
        <v>111.3875</v>
      </c>
      <c r="U115" s="162">
        <v>45</v>
      </c>
      <c r="V115" s="163">
        <v>5012.4375</v>
      </c>
      <c r="W115" s="296" t="s">
        <v>2905</v>
      </c>
      <c r="X115" s="164" t="s">
        <v>3009</v>
      </c>
      <c r="Y115" s="164"/>
    </row>
    <row r="116" spans="1:25" ht="84">
      <c r="A116" s="66">
        <v>113</v>
      </c>
      <c r="B116" s="90" t="s">
        <v>692</v>
      </c>
      <c r="C116" s="90">
        <v>1</v>
      </c>
      <c r="D116" s="87" t="s">
        <v>665</v>
      </c>
      <c r="E116" s="70">
        <v>3</v>
      </c>
      <c r="F116" s="183">
        <v>15041</v>
      </c>
      <c r="G116" s="184">
        <v>1</v>
      </c>
      <c r="H116" s="183">
        <v>1</v>
      </c>
      <c r="I116" s="185" t="s">
        <v>3367</v>
      </c>
      <c r="J116" s="184">
        <v>5.841</v>
      </c>
      <c r="K116" s="186">
        <v>3</v>
      </c>
      <c r="L116" s="187">
        <v>17.523</v>
      </c>
      <c r="M116" s="207" t="s">
        <v>2105</v>
      </c>
      <c r="N116" s="217" t="s">
        <v>3982</v>
      </c>
      <c r="O116" s="217"/>
      <c r="P116" s="158">
        <v>400200</v>
      </c>
      <c r="Q116" s="159" t="s">
        <v>2199</v>
      </c>
      <c r="R116" s="158">
        <v>1</v>
      </c>
      <c r="S116" s="160" t="s">
        <v>367</v>
      </c>
      <c r="T116" s="161">
        <v>5.1488</v>
      </c>
      <c r="U116" s="162">
        <v>3</v>
      </c>
      <c r="V116" s="163">
        <v>15.446399999999999</v>
      </c>
      <c r="W116" s="296" t="s">
        <v>2105</v>
      </c>
      <c r="X116" s="164" t="s">
        <v>3983</v>
      </c>
      <c r="Y116" s="164"/>
    </row>
    <row r="117" spans="1:25" ht="72">
      <c r="A117" s="66">
        <v>114</v>
      </c>
      <c r="B117" s="90" t="s">
        <v>4228</v>
      </c>
      <c r="C117" s="90">
        <v>1</v>
      </c>
      <c r="D117" s="87" t="s">
        <v>665</v>
      </c>
      <c r="E117" s="70">
        <v>3</v>
      </c>
      <c r="F117" s="183">
        <v>400505</v>
      </c>
      <c r="G117" s="184">
        <v>1</v>
      </c>
      <c r="H117" s="183">
        <v>1</v>
      </c>
      <c r="I117" s="185" t="s">
        <v>3367</v>
      </c>
      <c r="J117" s="184">
        <v>12.166</v>
      </c>
      <c r="K117" s="186">
        <v>3</v>
      </c>
      <c r="L117" s="187">
        <v>36.498000000000005</v>
      </c>
      <c r="M117" s="217" t="s">
        <v>2105</v>
      </c>
      <c r="N117" s="217" t="s">
        <v>3984</v>
      </c>
      <c r="O117" s="217"/>
      <c r="P117" s="158">
        <v>400505</v>
      </c>
      <c r="Q117" s="159" t="s">
        <v>2199</v>
      </c>
      <c r="R117" s="158">
        <v>1</v>
      </c>
      <c r="S117" s="160" t="s">
        <v>367</v>
      </c>
      <c r="T117" s="161">
        <v>10.8388</v>
      </c>
      <c r="U117" s="162">
        <v>3</v>
      </c>
      <c r="V117" s="163">
        <v>32.516400000000004</v>
      </c>
      <c r="W117" s="296" t="s">
        <v>390</v>
      </c>
      <c r="X117" s="164" t="s">
        <v>3985</v>
      </c>
      <c r="Y117" s="164"/>
    </row>
    <row r="118" spans="1:25" ht="72">
      <c r="A118" s="66">
        <v>115</v>
      </c>
      <c r="B118" s="90" t="s">
        <v>4229</v>
      </c>
      <c r="C118" s="90">
        <v>1</v>
      </c>
      <c r="D118" s="87" t="s">
        <v>665</v>
      </c>
      <c r="E118" s="70">
        <v>60</v>
      </c>
      <c r="F118" s="183">
        <v>14917</v>
      </c>
      <c r="G118" s="184">
        <v>1</v>
      </c>
      <c r="H118" s="183">
        <v>1</v>
      </c>
      <c r="I118" s="185" t="s">
        <v>3367</v>
      </c>
      <c r="J118" s="184">
        <v>9.11</v>
      </c>
      <c r="K118" s="186">
        <v>60</v>
      </c>
      <c r="L118" s="187">
        <v>546.6</v>
      </c>
      <c r="M118" s="207" t="s">
        <v>2105</v>
      </c>
      <c r="N118" s="217" t="s">
        <v>3986</v>
      </c>
      <c r="O118" s="217"/>
      <c r="P118" s="158">
        <v>400403</v>
      </c>
      <c r="Q118" s="159" t="s">
        <v>2199</v>
      </c>
      <c r="R118" s="158">
        <v>1</v>
      </c>
      <c r="S118" s="160" t="s">
        <v>367</v>
      </c>
      <c r="T118" s="161">
        <v>8.4467</v>
      </c>
      <c r="U118" s="162">
        <v>60</v>
      </c>
      <c r="V118" s="163">
        <v>506.802</v>
      </c>
      <c r="W118" s="296" t="s">
        <v>390</v>
      </c>
      <c r="X118" s="164" t="s">
        <v>3987</v>
      </c>
      <c r="Y118" s="164"/>
    </row>
    <row r="119" spans="1:25" ht="72">
      <c r="A119" s="66">
        <v>116</v>
      </c>
      <c r="B119" s="90" t="s">
        <v>3072</v>
      </c>
      <c r="C119" s="90">
        <v>6</v>
      </c>
      <c r="D119" s="87" t="s">
        <v>668</v>
      </c>
      <c r="E119" s="70">
        <v>3</v>
      </c>
      <c r="F119" s="183">
        <v>14921</v>
      </c>
      <c r="G119" s="184">
        <v>6</v>
      </c>
      <c r="H119" s="183">
        <v>1</v>
      </c>
      <c r="I119" s="185" t="s">
        <v>245</v>
      </c>
      <c r="J119" s="184">
        <v>12.067</v>
      </c>
      <c r="K119" s="186">
        <v>3</v>
      </c>
      <c r="L119" s="187">
        <v>36.201</v>
      </c>
      <c r="M119" s="207" t="s">
        <v>2105</v>
      </c>
      <c r="N119" s="217" t="s">
        <v>3988</v>
      </c>
      <c r="O119" s="217"/>
      <c r="P119" s="158">
        <v>400407</v>
      </c>
      <c r="Q119" s="159" t="s">
        <v>535</v>
      </c>
      <c r="R119" s="158">
        <v>1</v>
      </c>
      <c r="S119" s="160" t="s">
        <v>378</v>
      </c>
      <c r="T119" s="161">
        <v>10.8567</v>
      </c>
      <c r="U119" s="162">
        <v>3</v>
      </c>
      <c r="V119" s="163">
        <v>32.5701</v>
      </c>
      <c r="W119" s="296" t="s">
        <v>390</v>
      </c>
      <c r="X119" s="164" t="s">
        <v>3989</v>
      </c>
      <c r="Y119" s="164"/>
    </row>
    <row r="120" spans="1:25" ht="48">
      <c r="A120" s="66">
        <v>117</v>
      </c>
      <c r="B120" s="86" t="s">
        <v>2832</v>
      </c>
      <c r="C120" s="86">
        <v>10</v>
      </c>
      <c r="D120" s="85" t="s">
        <v>668</v>
      </c>
      <c r="E120" s="70">
        <v>35</v>
      </c>
      <c r="F120" s="183" t="s">
        <v>3990</v>
      </c>
      <c r="G120" s="184">
        <v>10</v>
      </c>
      <c r="H120" s="183">
        <v>1</v>
      </c>
      <c r="I120" s="185" t="s">
        <v>3360</v>
      </c>
      <c r="J120" s="184">
        <v>18.228</v>
      </c>
      <c r="K120" s="186">
        <v>35</v>
      </c>
      <c r="L120" s="187">
        <v>637.98</v>
      </c>
      <c r="M120" s="207" t="s">
        <v>2315</v>
      </c>
      <c r="N120" s="217" t="s">
        <v>2112</v>
      </c>
      <c r="O120" s="217"/>
      <c r="P120" s="158">
        <v>3900</v>
      </c>
      <c r="Q120" s="159" t="s">
        <v>535</v>
      </c>
      <c r="R120" s="158">
        <v>1</v>
      </c>
      <c r="S120" s="160" t="s">
        <v>378</v>
      </c>
      <c r="T120" s="161">
        <v>27.1199</v>
      </c>
      <c r="U120" s="162">
        <v>35</v>
      </c>
      <c r="V120" s="163">
        <v>949.1965</v>
      </c>
      <c r="W120" s="296" t="s">
        <v>2890</v>
      </c>
      <c r="X120" s="164" t="s">
        <v>3991</v>
      </c>
      <c r="Y120" s="164"/>
    </row>
    <row r="121" spans="1:25" ht="25.5">
      <c r="A121" s="66">
        <v>118</v>
      </c>
      <c r="B121" s="86" t="s">
        <v>592</v>
      </c>
      <c r="C121" s="84">
        <v>1</v>
      </c>
      <c r="D121" s="85" t="s">
        <v>593</v>
      </c>
      <c r="E121" s="70">
        <v>100</v>
      </c>
      <c r="F121" s="183" t="s">
        <v>3992</v>
      </c>
      <c r="G121" s="183">
        <v>1</v>
      </c>
      <c r="H121" s="183">
        <v>1</v>
      </c>
      <c r="I121" s="185" t="s">
        <v>3993</v>
      </c>
      <c r="J121" s="184">
        <v>1.9</v>
      </c>
      <c r="K121" s="186">
        <v>100</v>
      </c>
      <c r="L121" s="187">
        <v>190</v>
      </c>
      <c r="M121" s="207" t="s">
        <v>2105</v>
      </c>
      <c r="N121" s="217" t="s">
        <v>3994</v>
      </c>
      <c r="O121" s="217"/>
      <c r="P121" s="158">
        <v>481270</v>
      </c>
      <c r="Q121" s="159" t="s">
        <v>2199</v>
      </c>
      <c r="R121" s="158">
        <v>1</v>
      </c>
      <c r="S121" s="160" t="s">
        <v>3995</v>
      </c>
      <c r="T121" s="161">
        <v>1.9701</v>
      </c>
      <c r="U121" s="162">
        <v>100</v>
      </c>
      <c r="V121" s="163">
        <v>197.01</v>
      </c>
      <c r="W121" s="296" t="s">
        <v>509</v>
      </c>
      <c r="X121" s="164" t="s">
        <v>3996</v>
      </c>
      <c r="Y121" s="164"/>
    </row>
    <row r="122" spans="1:25" ht="48">
      <c r="A122" s="66">
        <v>119</v>
      </c>
      <c r="B122" s="90" t="s">
        <v>3075</v>
      </c>
      <c r="C122" s="90">
        <v>25</v>
      </c>
      <c r="D122" s="87" t="s">
        <v>668</v>
      </c>
      <c r="E122" s="72">
        <v>5</v>
      </c>
      <c r="F122" s="183" t="s">
        <v>3997</v>
      </c>
      <c r="G122" s="184">
        <v>25</v>
      </c>
      <c r="H122" s="183">
        <v>1</v>
      </c>
      <c r="I122" s="185" t="s">
        <v>3347</v>
      </c>
      <c r="J122" s="184">
        <v>96.793</v>
      </c>
      <c r="K122" s="186">
        <v>5</v>
      </c>
      <c r="L122" s="187">
        <v>483.965</v>
      </c>
      <c r="M122" s="207" t="s">
        <v>2113</v>
      </c>
      <c r="N122" s="217" t="s">
        <v>3998</v>
      </c>
      <c r="O122" s="217"/>
      <c r="P122" s="298" t="s">
        <v>3999</v>
      </c>
      <c r="Q122" s="299" t="s">
        <v>535</v>
      </c>
      <c r="R122" s="298">
        <v>1</v>
      </c>
      <c r="S122" s="300" t="s">
        <v>378</v>
      </c>
      <c r="T122" s="301">
        <v>66.4785</v>
      </c>
      <c r="U122" s="302">
        <v>5</v>
      </c>
      <c r="V122" s="303">
        <v>332.3925</v>
      </c>
      <c r="W122" s="304" t="s">
        <v>4000</v>
      </c>
      <c r="X122" s="305" t="s">
        <v>4001</v>
      </c>
      <c r="Y122" s="305"/>
    </row>
    <row r="123" spans="1:25" ht="36">
      <c r="A123" s="66">
        <v>120</v>
      </c>
      <c r="B123" s="86" t="s">
        <v>2825</v>
      </c>
      <c r="C123" s="86">
        <v>100</v>
      </c>
      <c r="D123" s="85" t="s">
        <v>668</v>
      </c>
      <c r="E123" s="70">
        <v>13</v>
      </c>
      <c r="F123" s="183" t="s">
        <v>4002</v>
      </c>
      <c r="G123" s="184">
        <v>100</v>
      </c>
      <c r="H123" s="183">
        <v>1</v>
      </c>
      <c r="I123" s="185" t="s">
        <v>3349</v>
      </c>
      <c r="J123" s="184">
        <v>7.32</v>
      </c>
      <c r="K123" s="186">
        <v>13</v>
      </c>
      <c r="L123" s="187">
        <v>95.16</v>
      </c>
      <c r="M123" s="207" t="s">
        <v>2109</v>
      </c>
      <c r="N123" s="217" t="s">
        <v>4003</v>
      </c>
      <c r="O123" s="217"/>
      <c r="P123" s="158" t="s">
        <v>316</v>
      </c>
      <c r="Q123" s="159" t="s">
        <v>535</v>
      </c>
      <c r="R123" s="158">
        <v>1</v>
      </c>
      <c r="S123" s="160" t="s">
        <v>378</v>
      </c>
      <c r="T123" s="161">
        <v>15.6203</v>
      </c>
      <c r="U123" s="162">
        <v>13</v>
      </c>
      <c r="V123" s="163">
        <v>203.0639</v>
      </c>
      <c r="W123" s="296" t="s">
        <v>415</v>
      </c>
      <c r="X123" s="164" t="s">
        <v>317</v>
      </c>
      <c r="Y123" s="164"/>
    </row>
    <row r="124" spans="1:25" ht="36">
      <c r="A124" s="66">
        <v>121</v>
      </c>
      <c r="B124" s="86" t="s">
        <v>2840</v>
      </c>
      <c r="C124" s="86">
        <v>10</v>
      </c>
      <c r="D124" s="85" t="s">
        <v>668</v>
      </c>
      <c r="E124" s="70">
        <v>22</v>
      </c>
      <c r="F124" s="183" t="s">
        <v>4004</v>
      </c>
      <c r="G124" s="184">
        <v>10</v>
      </c>
      <c r="H124" s="183">
        <v>1</v>
      </c>
      <c r="I124" s="185" t="s">
        <v>3360</v>
      </c>
      <c r="J124" s="184">
        <v>9.636</v>
      </c>
      <c r="K124" s="186">
        <v>22</v>
      </c>
      <c r="L124" s="187">
        <v>211.992</v>
      </c>
      <c r="M124" s="207" t="s">
        <v>2315</v>
      </c>
      <c r="N124" s="217" t="s">
        <v>527</v>
      </c>
      <c r="O124" s="217"/>
      <c r="P124" s="158" t="s">
        <v>4005</v>
      </c>
      <c r="Q124" s="159" t="s">
        <v>535</v>
      </c>
      <c r="R124" s="158">
        <v>1</v>
      </c>
      <c r="S124" s="160" t="s">
        <v>378</v>
      </c>
      <c r="T124" s="161">
        <v>10.0701</v>
      </c>
      <c r="U124" s="162">
        <v>22</v>
      </c>
      <c r="V124" s="163">
        <v>221.5422</v>
      </c>
      <c r="W124" s="296" t="s">
        <v>415</v>
      </c>
      <c r="X124" s="164" t="s">
        <v>4006</v>
      </c>
      <c r="Y124" s="164"/>
    </row>
    <row r="125" spans="1:25" ht="36">
      <c r="A125" s="66">
        <v>122</v>
      </c>
      <c r="B125" s="86" t="s">
        <v>3055</v>
      </c>
      <c r="C125" s="86">
        <v>10</v>
      </c>
      <c r="D125" s="85" t="s">
        <v>668</v>
      </c>
      <c r="E125" s="70">
        <v>25</v>
      </c>
      <c r="F125" s="183" t="s">
        <v>4007</v>
      </c>
      <c r="G125" s="184">
        <v>10</v>
      </c>
      <c r="H125" s="183">
        <v>1</v>
      </c>
      <c r="I125" s="185" t="s">
        <v>3360</v>
      </c>
      <c r="J125" s="184">
        <v>18.228</v>
      </c>
      <c r="K125" s="186">
        <v>25</v>
      </c>
      <c r="L125" s="187">
        <v>455.7</v>
      </c>
      <c r="M125" s="207" t="s">
        <v>2315</v>
      </c>
      <c r="N125" s="217" t="s">
        <v>4008</v>
      </c>
      <c r="O125" s="217"/>
      <c r="P125" s="158" t="s">
        <v>4009</v>
      </c>
      <c r="Q125" s="159" t="s">
        <v>535</v>
      </c>
      <c r="R125" s="158">
        <v>1</v>
      </c>
      <c r="S125" s="160" t="s">
        <v>378</v>
      </c>
      <c r="T125" s="161">
        <v>21.042</v>
      </c>
      <c r="U125" s="162">
        <v>25</v>
      </c>
      <c r="V125" s="163">
        <v>526.05</v>
      </c>
      <c r="W125" s="296" t="s">
        <v>415</v>
      </c>
      <c r="X125" s="164" t="s">
        <v>4010</v>
      </c>
      <c r="Y125" s="164"/>
    </row>
    <row r="126" spans="1:25" ht="38.25">
      <c r="A126" s="66">
        <v>123</v>
      </c>
      <c r="B126" s="86" t="s">
        <v>2252</v>
      </c>
      <c r="C126" s="84">
        <v>10</v>
      </c>
      <c r="D126" s="85" t="s">
        <v>668</v>
      </c>
      <c r="E126" s="70">
        <v>60</v>
      </c>
      <c r="F126" s="183">
        <v>3715</v>
      </c>
      <c r="G126" s="184">
        <v>10</v>
      </c>
      <c r="H126" s="183">
        <v>1</v>
      </c>
      <c r="I126" s="185" t="s">
        <v>3360</v>
      </c>
      <c r="J126" s="184">
        <v>47.584</v>
      </c>
      <c r="K126" s="186">
        <v>60</v>
      </c>
      <c r="L126" s="187">
        <v>2855.04</v>
      </c>
      <c r="M126" s="207" t="s">
        <v>2070</v>
      </c>
      <c r="N126" s="217" t="s">
        <v>4011</v>
      </c>
      <c r="O126" s="217"/>
      <c r="P126" s="158">
        <v>3715</v>
      </c>
      <c r="Q126" s="159" t="s">
        <v>535</v>
      </c>
      <c r="R126" s="158">
        <v>1</v>
      </c>
      <c r="S126" s="160" t="s">
        <v>378</v>
      </c>
      <c r="T126" s="161">
        <v>40.849</v>
      </c>
      <c r="U126" s="162">
        <v>60</v>
      </c>
      <c r="V126" s="163">
        <v>2450.94</v>
      </c>
      <c r="W126" s="296" t="s">
        <v>2890</v>
      </c>
      <c r="X126" s="164" t="s">
        <v>4012</v>
      </c>
      <c r="Y126" s="164"/>
    </row>
    <row r="127" spans="1:25" ht="38.25">
      <c r="A127" s="66">
        <v>124</v>
      </c>
      <c r="B127" s="86" t="s">
        <v>3687</v>
      </c>
      <c r="C127" s="86">
        <v>10</v>
      </c>
      <c r="D127" s="85"/>
      <c r="E127" s="70">
        <v>10</v>
      </c>
      <c r="F127" s="183" t="s">
        <v>2895</v>
      </c>
      <c r="G127" s="184">
        <v>10</v>
      </c>
      <c r="H127" s="183">
        <v>1</v>
      </c>
      <c r="I127" s="185" t="s">
        <v>2899</v>
      </c>
      <c r="J127" s="184">
        <v>24.977999999999998</v>
      </c>
      <c r="K127" s="186">
        <v>10</v>
      </c>
      <c r="L127" s="187">
        <v>249.78</v>
      </c>
      <c r="M127" s="207" t="s">
        <v>2106</v>
      </c>
      <c r="N127" s="217" t="s">
        <v>2896</v>
      </c>
      <c r="O127" s="217"/>
      <c r="P127" s="158">
        <v>3710</v>
      </c>
      <c r="Q127" s="159" t="s">
        <v>535</v>
      </c>
      <c r="R127" s="158">
        <v>1</v>
      </c>
      <c r="S127" s="160" t="s">
        <v>1286</v>
      </c>
      <c r="T127" s="161">
        <v>22.4557</v>
      </c>
      <c r="U127" s="162">
        <v>10</v>
      </c>
      <c r="V127" s="163">
        <v>224.55700000000002</v>
      </c>
      <c r="W127" s="296" t="s">
        <v>2890</v>
      </c>
      <c r="X127" s="164" t="s">
        <v>1361</v>
      </c>
      <c r="Y127" s="164"/>
    </row>
    <row r="128" spans="1:25" ht="38.25">
      <c r="A128" s="66">
        <v>125</v>
      </c>
      <c r="B128" s="86" t="s">
        <v>3688</v>
      </c>
      <c r="C128" s="86">
        <v>10</v>
      </c>
      <c r="D128" s="85"/>
      <c r="E128" s="70">
        <v>10</v>
      </c>
      <c r="F128" s="183">
        <v>3715</v>
      </c>
      <c r="G128" s="184">
        <v>10</v>
      </c>
      <c r="H128" s="183">
        <v>1</v>
      </c>
      <c r="I128" s="185" t="s">
        <v>2899</v>
      </c>
      <c r="J128" s="184">
        <v>49.93</v>
      </c>
      <c r="K128" s="186">
        <v>10</v>
      </c>
      <c r="L128" s="187">
        <v>499.3</v>
      </c>
      <c r="M128" s="207" t="s">
        <v>2070</v>
      </c>
      <c r="N128" s="217" t="s">
        <v>4013</v>
      </c>
      <c r="O128" s="217"/>
      <c r="P128" s="158">
        <v>3715</v>
      </c>
      <c r="Q128" s="159" t="s">
        <v>535</v>
      </c>
      <c r="R128" s="158">
        <v>1</v>
      </c>
      <c r="S128" s="160" t="s">
        <v>1286</v>
      </c>
      <c r="T128" s="161">
        <v>40.849</v>
      </c>
      <c r="U128" s="162">
        <v>10</v>
      </c>
      <c r="V128" s="163">
        <v>408.49</v>
      </c>
      <c r="W128" s="296" t="s">
        <v>2890</v>
      </c>
      <c r="X128" s="164" t="s">
        <v>4012</v>
      </c>
      <c r="Y128" s="164"/>
    </row>
    <row r="129" spans="1:25" ht="36">
      <c r="A129" s="66">
        <v>126</v>
      </c>
      <c r="B129" s="86" t="s">
        <v>2248</v>
      </c>
      <c r="C129" s="86">
        <v>30</v>
      </c>
      <c r="D129" s="85" t="s">
        <v>668</v>
      </c>
      <c r="E129" s="72">
        <v>4</v>
      </c>
      <c r="F129" s="183" t="s">
        <v>4004</v>
      </c>
      <c r="G129" s="184">
        <v>10</v>
      </c>
      <c r="H129" s="183">
        <v>1</v>
      </c>
      <c r="I129" s="185" t="s">
        <v>3360</v>
      </c>
      <c r="J129" s="184">
        <v>9.636</v>
      </c>
      <c r="K129" s="186">
        <v>10</v>
      </c>
      <c r="L129" s="187">
        <v>96.36</v>
      </c>
      <c r="M129" s="207" t="s">
        <v>2315</v>
      </c>
      <c r="N129" s="217" t="s">
        <v>527</v>
      </c>
      <c r="O129" s="217"/>
      <c r="P129" s="158">
        <v>3705</v>
      </c>
      <c r="Q129" s="159" t="s">
        <v>535</v>
      </c>
      <c r="R129" s="158">
        <v>3.00003</v>
      </c>
      <c r="S129" s="160" t="s">
        <v>378</v>
      </c>
      <c r="T129" s="161">
        <v>42.316</v>
      </c>
      <c r="U129" s="162">
        <v>3.3333000003333297</v>
      </c>
      <c r="V129" s="163">
        <v>141.05192281410518</v>
      </c>
      <c r="W129" s="296" t="s">
        <v>2890</v>
      </c>
      <c r="X129" s="164" t="s">
        <v>4014</v>
      </c>
      <c r="Y129" s="164"/>
    </row>
    <row r="130" spans="1:25" ht="38.25">
      <c r="A130" s="66">
        <v>127</v>
      </c>
      <c r="B130" s="86" t="s">
        <v>2258</v>
      </c>
      <c r="C130" s="86">
        <v>6</v>
      </c>
      <c r="D130" s="85" t="s">
        <v>668</v>
      </c>
      <c r="E130" s="72">
        <v>5</v>
      </c>
      <c r="F130" s="183">
        <v>3740</v>
      </c>
      <c r="G130" s="184">
        <v>6</v>
      </c>
      <c r="H130" s="183">
        <v>1</v>
      </c>
      <c r="I130" s="185" t="s">
        <v>245</v>
      </c>
      <c r="J130" s="184">
        <v>23.34</v>
      </c>
      <c r="K130" s="186">
        <v>5</v>
      </c>
      <c r="L130" s="187">
        <v>116.7</v>
      </c>
      <c r="M130" s="207" t="s">
        <v>2070</v>
      </c>
      <c r="N130" s="217" t="s">
        <v>4015</v>
      </c>
      <c r="O130" s="217"/>
      <c r="P130" s="158">
        <v>3740</v>
      </c>
      <c r="Q130" s="159" t="s">
        <v>535</v>
      </c>
      <c r="R130" s="158">
        <v>1</v>
      </c>
      <c r="S130" s="160" t="s">
        <v>378</v>
      </c>
      <c r="T130" s="161">
        <v>19.093</v>
      </c>
      <c r="U130" s="162">
        <v>5</v>
      </c>
      <c r="V130" s="163">
        <v>95.465</v>
      </c>
      <c r="W130" s="296" t="s">
        <v>2890</v>
      </c>
      <c r="X130" s="164" t="s">
        <v>4016</v>
      </c>
      <c r="Y130" s="164"/>
    </row>
    <row r="131" spans="1:25" ht="25.5">
      <c r="A131" s="66">
        <v>128</v>
      </c>
      <c r="B131" s="86" t="s">
        <v>594</v>
      </c>
      <c r="C131" s="84">
        <v>1</v>
      </c>
      <c r="D131" s="85" t="s">
        <v>665</v>
      </c>
      <c r="E131" s="70">
        <v>280</v>
      </c>
      <c r="F131" s="183" t="s">
        <v>2064</v>
      </c>
      <c r="G131" s="183">
        <v>360</v>
      </c>
      <c r="H131" s="183">
        <v>360</v>
      </c>
      <c r="I131" s="185" t="s">
        <v>4017</v>
      </c>
      <c r="J131" s="184">
        <v>85.42</v>
      </c>
      <c r="K131" s="186">
        <v>0.7777777777777778</v>
      </c>
      <c r="L131" s="187">
        <v>66.43777777777778</v>
      </c>
      <c r="M131" s="207" t="s">
        <v>4018</v>
      </c>
      <c r="N131" s="207" t="s">
        <v>529</v>
      </c>
      <c r="O131" s="207"/>
      <c r="P131" s="158">
        <v>16072</v>
      </c>
      <c r="Q131" s="159" t="s">
        <v>2199</v>
      </c>
      <c r="R131" s="158">
        <v>1</v>
      </c>
      <c r="S131" s="160" t="s">
        <v>367</v>
      </c>
      <c r="T131" s="161">
        <v>0.2239</v>
      </c>
      <c r="U131" s="162">
        <v>280</v>
      </c>
      <c r="V131" s="163">
        <v>62.69199999999999</v>
      </c>
      <c r="W131" s="296" t="s">
        <v>528</v>
      </c>
      <c r="X131" s="164" t="s">
        <v>4019</v>
      </c>
      <c r="Y131" s="164"/>
    </row>
    <row r="132" spans="1:25" ht="38.25">
      <c r="A132" s="66">
        <v>129</v>
      </c>
      <c r="B132" s="90" t="s">
        <v>3073</v>
      </c>
      <c r="C132" s="90">
        <v>25</v>
      </c>
      <c r="D132" s="87" t="s">
        <v>668</v>
      </c>
      <c r="E132" s="70">
        <v>5</v>
      </c>
      <c r="F132" s="183" t="s">
        <v>4020</v>
      </c>
      <c r="G132" s="184">
        <v>25</v>
      </c>
      <c r="H132" s="183">
        <v>1</v>
      </c>
      <c r="I132" s="185" t="s">
        <v>3347</v>
      </c>
      <c r="J132" s="184">
        <v>95.35</v>
      </c>
      <c r="K132" s="186">
        <v>5</v>
      </c>
      <c r="L132" s="187">
        <v>476.75</v>
      </c>
      <c r="M132" s="207" t="s">
        <v>2113</v>
      </c>
      <c r="N132" s="217" t="s">
        <v>530</v>
      </c>
      <c r="O132" s="217"/>
      <c r="P132" s="158" t="s">
        <v>4020</v>
      </c>
      <c r="Q132" s="159" t="s">
        <v>535</v>
      </c>
      <c r="R132" s="158">
        <v>1</v>
      </c>
      <c r="S132" s="160" t="s">
        <v>378</v>
      </c>
      <c r="T132" s="161">
        <v>62.4105</v>
      </c>
      <c r="U132" s="162">
        <v>5</v>
      </c>
      <c r="V132" s="163">
        <v>312.0525</v>
      </c>
      <c r="W132" s="296" t="s">
        <v>4000</v>
      </c>
      <c r="X132" s="164" t="s">
        <v>4021</v>
      </c>
      <c r="Y132" s="164"/>
    </row>
    <row r="133" spans="1:25" ht="38.25">
      <c r="A133" s="66">
        <v>130</v>
      </c>
      <c r="B133" s="90" t="s">
        <v>3074</v>
      </c>
      <c r="C133" s="90">
        <v>25</v>
      </c>
      <c r="D133" s="87" t="s">
        <v>668</v>
      </c>
      <c r="E133" s="70">
        <v>5</v>
      </c>
      <c r="F133" s="183" t="s">
        <v>4022</v>
      </c>
      <c r="G133" s="184">
        <v>25</v>
      </c>
      <c r="H133" s="183">
        <v>1</v>
      </c>
      <c r="I133" s="185" t="s">
        <v>3347</v>
      </c>
      <c r="J133" s="184">
        <v>128.402</v>
      </c>
      <c r="K133" s="186">
        <v>5</v>
      </c>
      <c r="L133" s="187">
        <v>642.01</v>
      </c>
      <c r="M133" s="207" t="s">
        <v>2113</v>
      </c>
      <c r="N133" s="217" t="s">
        <v>531</v>
      </c>
      <c r="O133" s="217"/>
      <c r="P133" s="158" t="s">
        <v>4023</v>
      </c>
      <c r="Q133" s="159" t="s">
        <v>535</v>
      </c>
      <c r="R133" s="158">
        <v>1</v>
      </c>
      <c r="S133" s="160" t="s">
        <v>378</v>
      </c>
      <c r="T133" s="161">
        <v>88.1888</v>
      </c>
      <c r="U133" s="162">
        <v>5</v>
      </c>
      <c r="V133" s="163">
        <v>440.944</v>
      </c>
      <c r="W133" s="296" t="s">
        <v>4000</v>
      </c>
      <c r="X133" s="164" t="s">
        <v>4024</v>
      </c>
      <c r="Y133" s="164"/>
    </row>
    <row r="134" spans="1:25" ht="48">
      <c r="A134" s="66">
        <v>131</v>
      </c>
      <c r="B134" s="86" t="s">
        <v>703</v>
      </c>
      <c r="C134" s="86">
        <v>50</v>
      </c>
      <c r="D134" s="85" t="s">
        <v>668</v>
      </c>
      <c r="E134" s="72">
        <v>21</v>
      </c>
      <c r="F134" s="183" t="s">
        <v>4025</v>
      </c>
      <c r="G134" s="184">
        <v>150</v>
      </c>
      <c r="H134" s="183">
        <v>3</v>
      </c>
      <c r="I134" s="185" t="s">
        <v>4026</v>
      </c>
      <c r="J134" s="184">
        <v>11.019</v>
      </c>
      <c r="K134" s="186">
        <v>7</v>
      </c>
      <c r="L134" s="187">
        <v>77.133</v>
      </c>
      <c r="M134" s="207" t="s">
        <v>2959</v>
      </c>
      <c r="N134" s="217" t="s">
        <v>4027</v>
      </c>
      <c r="O134" s="217"/>
      <c r="P134" s="158" t="s">
        <v>4028</v>
      </c>
      <c r="Q134" s="159" t="s">
        <v>535</v>
      </c>
      <c r="R134" s="158">
        <v>1</v>
      </c>
      <c r="S134" s="160" t="s">
        <v>378</v>
      </c>
      <c r="T134" s="161">
        <v>17.858</v>
      </c>
      <c r="U134" s="162">
        <v>21</v>
      </c>
      <c r="V134" s="163">
        <v>375.01800000000003</v>
      </c>
      <c r="W134" s="296" t="s">
        <v>415</v>
      </c>
      <c r="X134" s="164" t="s">
        <v>4029</v>
      </c>
      <c r="Y134" s="164"/>
    </row>
    <row r="135" spans="1:25" ht="48">
      <c r="A135" s="66">
        <v>132</v>
      </c>
      <c r="B135" s="86" t="s">
        <v>2246</v>
      </c>
      <c r="C135" s="86">
        <v>50</v>
      </c>
      <c r="D135" s="85" t="s">
        <v>668</v>
      </c>
      <c r="E135" s="70">
        <v>44</v>
      </c>
      <c r="F135" s="183" t="s">
        <v>4030</v>
      </c>
      <c r="G135" s="184">
        <v>300</v>
      </c>
      <c r="H135" s="183">
        <v>6</v>
      </c>
      <c r="I135" s="185" t="s">
        <v>4031</v>
      </c>
      <c r="J135" s="184">
        <v>28.7333</v>
      </c>
      <c r="K135" s="186">
        <v>7.333333333333333</v>
      </c>
      <c r="L135" s="187">
        <v>210.71086666666665</v>
      </c>
      <c r="M135" s="207" t="s">
        <v>2959</v>
      </c>
      <c r="N135" s="217" t="s">
        <v>4032</v>
      </c>
      <c r="O135" s="217"/>
      <c r="P135" s="158" t="s">
        <v>4033</v>
      </c>
      <c r="Q135" s="159" t="s">
        <v>535</v>
      </c>
      <c r="R135" s="158">
        <v>1</v>
      </c>
      <c r="S135" s="160" t="s">
        <v>378</v>
      </c>
      <c r="T135" s="161">
        <v>26.0771</v>
      </c>
      <c r="U135" s="162">
        <v>44</v>
      </c>
      <c r="V135" s="163">
        <v>1147.3924000000002</v>
      </c>
      <c r="W135" s="296" t="s">
        <v>415</v>
      </c>
      <c r="X135" s="164" t="s">
        <v>4034</v>
      </c>
      <c r="Y135" s="164"/>
    </row>
    <row r="136" spans="1:25" ht="38.25">
      <c r="A136" s="66">
        <v>133</v>
      </c>
      <c r="B136" s="90" t="s">
        <v>2247</v>
      </c>
      <c r="C136" s="90">
        <v>50</v>
      </c>
      <c r="D136" s="87" t="s">
        <v>668</v>
      </c>
      <c r="E136" s="70">
        <v>4</v>
      </c>
      <c r="F136" s="183" t="s">
        <v>4035</v>
      </c>
      <c r="G136" s="184">
        <v>300</v>
      </c>
      <c r="H136" s="183">
        <v>6</v>
      </c>
      <c r="I136" s="185" t="s">
        <v>4031</v>
      </c>
      <c r="J136" s="184">
        <v>20.7452</v>
      </c>
      <c r="K136" s="186">
        <v>0.6666666666666666</v>
      </c>
      <c r="L136" s="187">
        <v>13.830133333333333</v>
      </c>
      <c r="M136" s="207" t="s">
        <v>2959</v>
      </c>
      <c r="N136" s="217" t="s">
        <v>532</v>
      </c>
      <c r="O136" s="217"/>
      <c r="P136" s="158" t="s">
        <v>4036</v>
      </c>
      <c r="Q136" s="159" t="s">
        <v>535</v>
      </c>
      <c r="R136" s="158">
        <v>1</v>
      </c>
      <c r="S136" s="160" t="s">
        <v>378</v>
      </c>
      <c r="T136" s="161">
        <v>22.6202</v>
      </c>
      <c r="U136" s="162">
        <v>4</v>
      </c>
      <c r="V136" s="163">
        <v>90.4808</v>
      </c>
      <c r="W136" s="296" t="s">
        <v>415</v>
      </c>
      <c r="X136" s="164" t="s">
        <v>4037</v>
      </c>
      <c r="Y136" s="164"/>
    </row>
    <row r="137" spans="1:25" ht="36">
      <c r="A137" s="66">
        <v>134</v>
      </c>
      <c r="B137" s="86" t="s">
        <v>2250</v>
      </c>
      <c r="C137" s="84">
        <v>5</v>
      </c>
      <c r="D137" s="85" t="s">
        <v>668</v>
      </c>
      <c r="E137" s="70">
        <v>3</v>
      </c>
      <c r="F137" s="183">
        <v>20401</v>
      </c>
      <c r="G137" s="184">
        <v>5</v>
      </c>
      <c r="H137" s="183">
        <v>1</v>
      </c>
      <c r="I137" s="185" t="s">
        <v>2902</v>
      </c>
      <c r="J137" s="184">
        <v>28.8575</v>
      </c>
      <c r="K137" s="186">
        <v>3</v>
      </c>
      <c r="L137" s="187">
        <v>86.5725</v>
      </c>
      <c r="M137" s="207" t="s">
        <v>3006</v>
      </c>
      <c r="N137" s="217" t="s">
        <v>533</v>
      </c>
      <c r="O137" s="217"/>
      <c r="P137" s="158">
        <v>20401</v>
      </c>
      <c r="Q137" s="159" t="s">
        <v>535</v>
      </c>
      <c r="R137" s="158">
        <v>1</v>
      </c>
      <c r="S137" s="160" t="s">
        <v>378</v>
      </c>
      <c r="T137" s="161">
        <v>32.1342</v>
      </c>
      <c r="U137" s="162">
        <v>3</v>
      </c>
      <c r="V137" s="163">
        <v>96.4026</v>
      </c>
      <c r="W137" s="296" t="s">
        <v>3006</v>
      </c>
      <c r="X137" s="164" t="s">
        <v>4038</v>
      </c>
      <c r="Y137" s="164"/>
    </row>
    <row r="138" spans="1:25" ht="36">
      <c r="A138" s="66">
        <v>135</v>
      </c>
      <c r="B138" s="86" t="s">
        <v>2822</v>
      </c>
      <c r="C138" s="86">
        <v>50</v>
      </c>
      <c r="D138" s="85" t="s">
        <v>668</v>
      </c>
      <c r="E138" s="70">
        <v>13</v>
      </c>
      <c r="F138" s="183" t="s">
        <v>1184</v>
      </c>
      <c r="G138" s="184">
        <v>50</v>
      </c>
      <c r="H138" s="183">
        <v>1</v>
      </c>
      <c r="I138" s="185" t="s">
        <v>3371</v>
      </c>
      <c r="J138" s="184">
        <v>13.42</v>
      </c>
      <c r="K138" s="186">
        <v>13</v>
      </c>
      <c r="L138" s="187">
        <v>174.46</v>
      </c>
      <c r="M138" s="207" t="s">
        <v>2109</v>
      </c>
      <c r="N138" s="217" t="s">
        <v>3967</v>
      </c>
      <c r="O138" s="217"/>
      <c r="P138" s="158" t="s">
        <v>1366</v>
      </c>
      <c r="Q138" s="159" t="s">
        <v>535</v>
      </c>
      <c r="R138" s="158">
        <v>1</v>
      </c>
      <c r="S138" s="160" t="s">
        <v>378</v>
      </c>
      <c r="T138" s="161">
        <v>13.3391</v>
      </c>
      <c r="U138" s="162">
        <v>13</v>
      </c>
      <c r="V138" s="163">
        <v>173.4083</v>
      </c>
      <c r="W138" s="296" t="s">
        <v>415</v>
      </c>
      <c r="X138" s="164" t="s">
        <v>1367</v>
      </c>
      <c r="Y138" s="164"/>
    </row>
    <row r="139" spans="1:25" ht="36">
      <c r="A139" s="66">
        <v>136</v>
      </c>
      <c r="B139" s="86" t="s">
        <v>2823</v>
      </c>
      <c r="C139" s="86">
        <v>20</v>
      </c>
      <c r="D139" s="85" t="s">
        <v>668</v>
      </c>
      <c r="E139" s="70">
        <v>13</v>
      </c>
      <c r="F139" s="183" t="s">
        <v>1368</v>
      </c>
      <c r="G139" s="184">
        <v>20</v>
      </c>
      <c r="H139" s="183">
        <v>1</v>
      </c>
      <c r="I139" s="185" t="s">
        <v>195</v>
      </c>
      <c r="J139" s="184">
        <v>21.404</v>
      </c>
      <c r="K139" s="186">
        <v>13</v>
      </c>
      <c r="L139" s="187">
        <v>278.252</v>
      </c>
      <c r="M139" s="207" t="s">
        <v>2315</v>
      </c>
      <c r="N139" s="217" t="s">
        <v>2095</v>
      </c>
      <c r="O139" s="217"/>
      <c r="P139" s="158">
        <v>1627</v>
      </c>
      <c r="Q139" s="159" t="s">
        <v>535</v>
      </c>
      <c r="R139" s="158">
        <v>1</v>
      </c>
      <c r="S139" s="160" t="s">
        <v>378</v>
      </c>
      <c r="T139" s="161">
        <v>14.9036</v>
      </c>
      <c r="U139" s="162">
        <v>13</v>
      </c>
      <c r="V139" s="163">
        <v>193.7468</v>
      </c>
      <c r="W139" s="296" t="s">
        <v>415</v>
      </c>
      <c r="X139" s="164" t="s">
        <v>1370</v>
      </c>
      <c r="Y139" s="164"/>
    </row>
    <row r="140" spans="1:25" ht="36">
      <c r="A140" s="66">
        <v>137</v>
      </c>
      <c r="B140" s="86" t="s">
        <v>2827</v>
      </c>
      <c r="C140" s="86">
        <v>10</v>
      </c>
      <c r="D140" s="85" t="s">
        <v>668</v>
      </c>
      <c r="E140" s="70">
        <v>5</v>
      </c>
      <c r="F140" s="183" t="s">
        <v>1371</v>
      </c>
      <c r="G140" s="184">
        <v>10</v>
      </c>
      <c r="H140" s="183">
        <v>1</v>
      </c>
      <c r="I140" s="185" t="s">
        <v>3360</v>
      </c>
      <c r="J140" s="184">
        <v>14.6</v>
      </c>
      <c r="K140" s="186">
        <v>5</v>
      </c>
      <c r="L140" s="187">
        <v>73</v>
      </c>
      <c r="M140" s="207" t="s">
        <v>2315</v>
      </c>
      <c r="N140" s="217" t="s">
        <v>2096</v>
      </c>
      <c r="O140" s="217"/>
      <c r="P140" s="158">
        <v>1628</v>
      </c>
      <c r="Q140" s="159" t="s">
        <v>535</v>
      </c>
      <c r="R140" s="158">
        <v>1</v>
      </c>
      <c r="S140" s="160" t="s">
        <v>378</v>
      </c>
      <c r="T140" s="161">
        <v>9.4047</v>
      </c>
      <c r="U140" s="162">
        <v>5</v>
      </c>
      <c r="V140" s="163">
        <v>47.0235</v>
      </c>
      <c r="W140" s="296" t="s">
        <v>415</v>
      </c>
      <c r="X140" s="164" t="s">
        <v>2999</v>
      </c>
      <c r="Y140" s="164"/>
    </row>
    <row r="141" spans="1:25" ht="36">
      <c r="A141" s="66">
        <v>138</v>
      </c>
      <c r="B141" s="86" t="s">
        <v>2834</v>
      </c>
      <c r="C141" s="86">
        <v>25</v>
      </c>
      <c r="D141" s="85" t="s">
        <v>668</v>
      </c>
      <c r="E141" s="70">
        <v>5</v>
      </c>
      <c r="F141" s="183">
        <v>5642</v>
      </c>
      <c r="G141" s="183">
        <v>10</v>
      </c>
      <c r="H141" s="183">
        <v>0.4</v>
      </c>
      <c r="I141" s="185" t="s">
        <v>3360</v>
      </c>
      <c r="J141" s="184">
        <v>34</v>
      </c>
      <c r="K141" s="186">
        <v>12.5</v>
      </c>
      <c r="L141" s="187">
        <v>425</v>
      </c>
      <c r="M141" s="207" t="s">
        <v>2081</v>
      </c>
      <c r="N141" s="217" t="s">
        <v>4039</v>
      </c>
      <c r="O141" s="217"/>
      <c r="P141" s="158">
        <v>5642</v>
      </c>
      <c r="Q141" s="159" t="s">
        <v>535</v>
      </c>
      <c r="R141" s="158">
        <v>0.4</v>
      </c>
      <c r="S141" s="160" t="s">
        <v>378</v>
      </c>
      <c r="T141" s="161">
        <v>27.2272</v>
      </c>
      <c r="U141" s="162">
        <v>12.5</v>
      </c>
      <c r="V141" s="163">
        <v>340.34</v>
      </c>
      <c r="W141" s="296" t="s">
        <v>415</v>
      </c>
      <c r="X141" s="164" t="s">
        <v>4040</v>
      </c>
      <c r="Y141" s="164"/>
    </row>
    <row r="142" spans="1:25" ht="36">
      <c r="A142" s="66">
        <v>139</v>
      </c>
      <c r="B142" s="86" t="s">
        <v>2835</v>
      </c>
      <c r="C142" s="86">
        <v>25</v>
      </c>
      <c r="D142" s="85" t="s">
        <v>668</v>
      </c>
      <c r="E142" s="70">
        <v>5</v>
      </c>
      <c r="F142" s="183">
        <v>5643</v>
      </c>
      <c r="G142" s="183">
        <v>10</v>
      </c>
      <c r="H142" s="183">
        <v>0.4</v>
      </c>
      <c r="I142" s="185" t="s">
        <v>3360</v>
      </c>
      <c r="J142" s="184">
        <v>45</v>
      </c>
      <c r="K142" s="186">
        <v>12.5</v>
      </c>
      <c r="L142" s="187">
        <v>562.5</v>
      </c>
      <c r="M142" s="207" t="s">
        <v>2081</v>
      </c>
      <c r="N142" s="217" t="s">
        <v>4041</v>
      </c>
      <c r="O142" s="217"/>
      <c r="P142" s="158">
        <v>5643</v>
      </c>
      <c r="Q142" s="159" t="s">
        <v>535</v>
      </c>
      <c r="R142" s="158">
        <v>0.4</v>
      </c>
      <c r="S142" s="160" t="s">
        <v>378</v>
      </c>
      <c r="T142" s="161">
        <v>36.072</v>
      </c>
      <c r="U142" s="162">
        <v>12.5</v>
      </c>
      <c r="V142" s="163">
        <v>450.9</v>
      </c>
      <c r="W142" s="296" t="s">
        <v>415</v>
      </c>
      <c r="X142" s="164" t="s">
        <v>4042</v>
      </c>
      <c r="Y142" s="164"/>
    </row>
    <row r="143" spans="1:25" ht="51">
      <c r="A143" s="66">
        <v>140</v>
      </c>
      <c r="B143" s="86" t="s">
        <v>3834</v>
      </c>
      <c r="C143" s="84">
        <v>12</v>
      </c>
      <c r="D143" s="85" t="s">
        <v>668</v>
      </c>
      <c r="E143" s="88">
        <v>40</v>
      </c>
      <c r="F143" s="183" t="s">
        <v>4043</v>
      </c>
      <c r="G143" s="184">
        <v>20</v>
      </c>
      <c r="H143" s="183">
        <v>1.6</v>
      </c>
      <c r="I143" s="185" t="s">
        <v>195</v>
      </c>
      <c r="J143" s="184">
        <v>24.726</v>
      </c>
      <c r="K143" s="186">
        <v>25</v>
      </c>
      <c r="L143" s="187">
        <v>618.15</v>
      </c>
      <c r="M143" s="207" t="s">
        <v>2959</v>
      </c>
      <c r="N143" s="217" t="s">
        <v>4044</v>
      </c>
      <c r="O143" s="217"/>
      <c r="P143" s="158">
        <v>609456</v>
      </c>
      <c r="Q143" s="159" t="s">
        <v>535</v>
      </c>
      <c r="R143" s="158">
        <v>1</v>
      </c>
      <c r="S143" s="160" t="s">
        <v>378</v>
      </c>
      <c r="T143" s="161">
        <v>14.3871</v>
      </c>
      <c r="U143" s="162">
        <v>40</v>
      </c>
      <c r="V143" s="163">
        <v>575.484</v>
      </c>
      <c r="W143" s="296" t="s">
        <v>1633</v>
      </c>
      <c r="X143" s="164" t="s">
        <v>4045</v>
      </c>
      <c r="Y143" s="164"/>
    </row>
    <row r="144" spans="1:25" ht="48">
      <c r="A144" s="66">
        <v>141</v>
      </c>
      <c r="B144" s="86" t="s">
        <v>2253</v>
      </c>
      <c r="C144" s="84">
        <v>12</v>
      </c>
      <c r="D144" s="85" t="s">
        <v>668</v>
      </c>
      <c r="E144" s="70">
        <v>60</v>
      </c>
      <c r="F144" s="183" t="s">
        <v>4046</v>
      </c>
      <c r="G144" s="184">
        <v>20</v>
      </c>
      <c r="H144" s="183">
        <v>1.6</v>
      </c>
      <c r="I144" s="185" t="s">
        <v>195</v>
      </c>
      <c r="J144" s="184">
        <v>67.712</v>
      </c>
      <c r="K144" s="186">
        <v>37.5</v>
      </c>
      <c r="L144" s="187">
        <v>2539.2</v>
      </c>
      <c r="M144" s="207" t="s">
        <v>2959</v>
      </c>
      <c r="N144" s="217" t="s">
        <v>4047</v>
      </c>
      <c r="O144" s="217"/>
      <c r="P144" s="158">
        <v>609486</v>
      </c>
      <c r="Q144" s="159" t="s">
        <v>535</v>
      </c>
      <c r="R144" s="158">
        <v>1</v>
      </c>
      <c r="S144" s="160" t="s">
        <v>378</v>
      </c>
      <c r="T144" s="161">
        <v>31.0434</v>
      </c>
      <c r="U144" s="162">
        <v>60</v>
      </c>
      <c r="V144" s="163">
        <v>1862.6039999999998</v>
      </c>
      <c r="W144" s="296" t="s">
        <v>1633</v>
      </c>
      <c r="X144" s="164" t="s">
        <v>4048</v>
      </c>
      <c r="Y144" s="164"/>
    </row>
    <row r="145" spans="1:25" ht="51.75">
      <c r="A145" s="66">
        <v>142</v>
      </c>
      <c r="B145" s="86" t="s">
        <v>2255</v>
      </c>
      <c r="C145" s="84">
        <v>12</v>
      </c>
      <c r="D145" s="85" t="s">
        <v>668</v>
      </c>
      <c r="E145" s="88">
        <v>40</v>
      </c>
      <c r="F145" s="183" t="s">
        <v>4049</v>
      </c>
      <c r="G145" s="184">
        <v>20</v>
      </c>
      <c r="H145" s="183">
        <v>1.66</v>
      </c>
      <c r="I145" s="185" t="s">
        <v>195</v>
      </c>
      <c r="J145" s="184">
        <v>28.188</v>
      </c>
      <c r="K145" s="186">
        <v>24.096385542168676</v>
      </c>
      <c r="L145" s="187">
        <v>679.2289156626506</v>
      </c>
      <c r="M145" s="207" t="s">
        <v>2959</v>
      </c>
      <c r="N145" s="217" t="s">
        <v>4050</v>
      </c>
      <c r="O145" s="217"/>
      <c r="P145" s="158">
        <v>609466</v>
      </c>
      <c r="Q145" s="159" t="s">
        <v>535</v>
      </c>
      <c r="R145" s="158">
        <v>1</v>
      </c>
      <c r="S145" s="160" t="s">
        <v>378</v>
      </c>
      <c r="T145" s="161">
        <v>14.9637</v>
      </c>
      <c r="U145" s="162">
        <v>40</v>
      </c>
      <c r="V145" s="163">
        <v>598.548</v>
      </c>
      <c r="W145" s="296" t="s">
        <v>1633</v>
      </c>
      <c r="X145" s="164" t="s">
        <v>4051</v>
      </c>
      <c r="Y145" s="164"/>
    </row>
    <row r="146" spans="1:25" ht="48">
      <c r="A146" s="66">
        <v>143</v>
      </c>
      <c r="B146" s="86" t="s">
        <v>2257</v>
      </c>
      <c r="C146" s="84">
        <v>12</v>
      </c>
      <c r="D146" s="85" t="s">
        <v>668</v>
      </c>
      <c r="E146" s="72">
        <v>31</v>
      </c>
      <c r="F146" s="183" t="s">
        <v>4052</v>
      </c>
      <c r="G146" s="184">
        <v>20</v>
      </c>
      <c r="H146" s="183">
        <v>1.6</v>
      </c>
      <c r="I146" s="185" t="s">
        <v>195</v>
      </c>
      <c r="J146" s="184">
        <v>47.17</v>
      </c>
      <c r="K146" s="186">
        <v>19.375</v>
      </c>
      <c r="L146" s="187">
        <v>913.91875</v>
      </c>
      <c r="M146" s="207" t="s">
        <v>2959</v>
      </c>
      <c r="N146" s="217" t="s">
        <v>4053</v>
      </c>
      <c r="O146" s="217"/>
      <c r="P146" s="158">
        <v>609476</v>
      </c>
      <c r="Q146" s="159" t="s">
        <v>535</v>
      </c>
      <c r="R146" s="158">
        <v>1</v>
      </c>
      <c r="S146" s="160" t="s">
        <v>378</v>
      </c>
      <c r="T146" s="161">
        <v>19.3998</v>
      </c>
      <c r="U146" s="162">
        <v>31</v>
      </c>
      <c r="V146" s="163">
        <v>601.3937999999999</v>
      </c>
      <c r="W146" s="296" t="s">
        <v>1633</v>
      </c>
      <c r="X146" s="164" t="s">
        <v>4054</v>
      </c>
      <c r="Y146" s="164"/>
    </row>
    <row r="147" spans="1:25" ht="60">
      <c r="A147" s="66">
        <v>144</v>
      </c>
      <c r="B147" s="86" t="s">
        <v>2254</v>
      </c>
      <c r="C147" s="84">
        <v>8</v>
      </c>
      <c r="D147" s="85" t="s">
        <v>668</v>
      </c>
      <c r="E147" s="72">
        <v>4</v>
      </c>
      <c r="F147" s="183" t="s">
        <v>4055</v>
      </c>
      <c r="G147" s="184">
        <v>20</v>
      </c>
      <c r="H147" s="183">
        <v>20</v>
      </c>
      <c r="I147" s="185" t="s">
        <v>195</v>
      </c>
      <c r="J147" s="184">
        <v>42.071</v>
      </c>
      <c r="K147" s="186">
        <v>1.5</v>
      </c>
      <c r="L147" s="187">
        <v>63.1065</v>
      </c>
      <c r="M147" s="207" t="s">
        <v>2959</v>
      </c>
      <c r="N147" s="217" t="s">
        <v>4056</v>
      </c>
      <c r="O147" s="217"/>
      <c r="P147" s="158">
        <v>609827</v>
      </c>
      <c r="Q147" s="159" t="s">
        <v>535</v>
      </c>
      <c r="R147" s="158">
        <v>8</v>
      </c>
      <c r="S147" s="160" t="s">
        <v>378</v>
      </c>
      <c r="T147" s="161">
        <v>16.5912</v>
      </c>
      <c r="U147" s="162">
        <v>3.75</v>
      </c>
      <c r="V147" s="163">
        <v>62.217</v>
      </c>
      <c r="W147" s="296" t="s">
        <v>1633</v>
      </c>
      <c r="X147" s="164" t="s">
        <v>4057</v>
      </c>
      <c r="Y147" s="164"/>
    </row>
    <row r="148" spans="1:25" ht="60">
      <c r="A148" s="66">
        <v>145</v>
      </c>
      <c r="B148" s="86" t="s">
        <v>2256</v>
      </c>
      <c r="C148" s="84">
        <v>12</v>
      </c>
      <c r="D148" s="85" t="s">
        <v>578</v>
      </c>
      <c r="E148" s="88">
        <v>20</v>
      </c>
      <c r="F148" s="183" t="s">
        <v>2065</v>
      </c>
      <c r="G148" s="184">
        <v>20</v>
      </c>
      <c r="H148" s="183">
        <v>1.66</v>
      </c>
      <c r="I148" s="185" t="s">
        <v>1369</v>
      </c>
      <c r="J148" s="184">
        <v>111.264</v>
      </c>
      <c r="K148" s="186">
        <v>12.048192771084338</v>
      </c>
      <c r="L148" s="187">
        <v>1340.5301204819277</v>
      </c>
      <c r="M148" s="207" t="s">
        <v>2959</v>
      </c>
      <c r="N148" s="217" t="s">
        <v>4058</v>
      </c>
      <c r="O148" s="217"/>
      <c r="P148" s="158">
        <v>609818</v>
      </c>
      <c r="Q148" s="159" t="s">
        <v>535</v>
      </c>
      <c r="R148" s="158">
        <v>0.66667</v>
      </c>
      <c r="S148" s="160" t="s">
        <v>1829</v>
      </c>
      <c r="T148" s="161">
        <v>50.0619</v>
      </c>
      <c r="U148" s="162">
        <v>29.999850000749998</v>
      </c>
      <c r="V148" s="163">
        <v>1501.8494907525464</v>
      </c>
      <c r="W148" s="296" t="s">
        <v>1633</v>
      </c>
      <c r="X148" s="164" t="s">
        <v>4059</v>
      </c>
      <c r="Y148" s="164"/>
    </row>
    <row r="149" spans="1:25" ht="51">
      <c r="A149" s="66">
        <v>146</v>
      </c>
      <c r="B149" s="86" t="s">
        <v>3069</v>
      </c>
      <c r="C149" s="84">
        <v>12</v>
      </c>
      <c r="D149" s="85" t="s">
        <v>668</v>
      </c>
      <c r="E149" s="66">
        <v>45</v>
      </c>
      <c r="F149" s="183" t="s">
        <v>3004</v>
      </c>
      <c r="G149" s="184">
        <v>10</v>
      </c>
      <c r="H149" s="183">
        <v>0.83</v>
      </c>
      <c r="I149" s="185" t="s">
        <v>3360</v>
      </c>
      <c r="J149" s="184">
        <v>20.596999999999998</v>
      </c>
      <c r="K149" s="186">
        <v>54.21686746987952</v>
      </c>
      <c r="L149" s="187">
        <v>1116.7048192771083</v>
      </c>
      <c r="M149" s="207" t="s">
        <v>2106</v>
      </c>
      <c r="N149" s="217" t="s">
        <v>4060</v>
      </c>
      <c r="O149" s="217"/>
      <c r="P149" s="158" t="s">
        <v>4061</v>
      </c>
      <c r="Q149" s="159" t="s">
        <v>535</v>
      </c>
      <c r="R149" s="158">
        <v>0.83333</v>
      </c>
      <c r="S149" s="160" t="s">
        <v>378</v>
      </c>
      <c r="T149" s="161">
        <v>31.084</v>
      </c>
      <c r="U149" s="162">
        <v>54.000216000864</v>
      </c>
      <c r="V149" s="163">
        <v>1678.5427141708565</v>
      </c>
      <c r="W149" s="296" t="s">
        <v>2905</v>
      </c>
      <c r="X149" s="164" t="s">
        <v>4062</v>
      </c>
      <c r="Y149" s="164"/>
    </row>
    <row r="150" spans="1:25" ht="51">
      <c r="A150" s="66">
        <v>147</v>
      </c>
      <c r="B150" s="86" t="s">
        <v>3070</v>
      </c>
      <c r="C150" s="84">
        <v>12</v>
      </c>
      <c r="D150" s="85" t="s">
        <v>578</v>
      </c>
      <c r="E150" s="66">
        <v>60</v>
      </c>
      <c r="F150" s="183" t="s">
        <v>2954</v>
      </c>
      <c r="G150" s="184">
        <v>5</v>
      </c>
      <c r="H150" s="183">
        <v>0.4166</v>
      </c>
      <c r="I150" s="185" t="s">
        <v>2920</v>
      </c>
      <c r="J150" s="184">
        <v>27.6</v>
      </c>
      <c r="K150" s="186">
        <v>144.02304368698992</v>
      </c>
      <c r="L150" s="187">
        <v>3975.036005760922</v>
      </c>
      <c r="M150" s="207" t="s">
        <v>2106</v>
      </c>
      <c r="N150" s="217" t="s">
        <v>4063</v>
      </c>
      <c r="O150" s="217"/>
      <c r="P150" s="158" t="s">
        <v>4064</v>
      </c>
      <c r="Q150" s="159" t="s">
        <v>535</v>
      </c>
      <c r="R150" s="158">
        <v>0.41667</v>
      </c>
      <c r="S150" s="160" t="s">
        <v>1829</v>
      </c>
      <c r="T150" s="161">
        <v>49.6128</v>
      </c>
      <c r="U150" s="162">
        <v>143.99884800921592</v>
      </c>
      <c r="V150" s="163">
        <v>7144.186046511628</v>
      </c>
      <c r="W150" s="296" t="s">
        <v>2905</v>
      </c>
      <c r="X150" s="164" t="s">
        <v>4065</v>
      </c>
      <c r="Y150" s="164"/>
    </row>
    <row r="151" spans="1:25" ht="51">
      <c r="A151" s="66">
        <v>148</v>
      </c>
      <c r="B151" s="86" t="s">
        <v>3071</v>
      </c>
      <c r="C151" s="84">
        <v>12</v>
      </c>
      <c r="D151" s="85" t="s">
        <v>578</v>
      </c>
      <c r="E151" s="66">
        <v>50</v>
      </c>
      <c r="F151" s="183" t="s">
        <v>2954</v>
      </c>
      <c r="G151" s="184">
        <v>5</v>
      </c>
      <c r="H151" s="183">
        <v>0.4166</v>
      </c>
      <c r="I151" s="185" t="s">
        <v>2920</v>
      </c>
      <c r="J151" s="184">
        <v>27.6</v>
      </c>
      <c r="K151" s="186">
        <v>120.01920307249159</v>
      </c>
      <c r="L151" s="187">
        <v>3312.530004800768</v>
      </c>
      <c r="M151" s="207" t="s">
        <v>2106</v>
      </c>
      <c r="N151" s="217" t="s">
        <v>4063</v>
      </c>
      <c r="O151" s="217"/>
      <c r="P151" s="158" t="s">
        <v>4066</v>
      </c>
      <c r="Q151" s="159" t="s">
        <v>535</v>
      </c>
      <c r="R151" s="158">
        <v>0.41667</v>
      </c>
      <c r="S151" s="160" t="s">
        <v>1829</v>
      </c>
      <c r="T151" s="161">
        <v>34.1016</v>
      </c>
      <c r="U151" s="162">
        <v>119.99904000767994</v>
      </c>
      <c r="V151" s="163">
        <v>4092.159262725898</v>
      </c>
      <c r="W151" s="296" t="s">
        <v>2905</v>
      </c>
      <c r="X151" s="164" t="s">
        <v>4067</v>
      </c>
      <c r="Y151" s="164"/>
    </row>
    <row r="152" spans="1:25" ht="36">
      <c r="A152" s="66">
        <v>149</v>
      </c>
      <c r="B152" s="90" t="s">
        <v>3700</v>
      </c>
      <c r="C152" s="90">
        <v>12</v>
      </c>
      <c r="D152" s="85" t="s">
        <v>668</v>
      </c>
      <c r="E152" s="66">
        <v>30</v>
      </c>
      <c r="F152" s="183" t="s">
        <v>244</v>
      </c>
      <c r="G152" s="184">
        <v>6</v>
      </c>
      <c r="H152" s="183">
        <v>0.5</v>
      </c>
      <c r="I152" s="185" t="s">
        <v>245</v>
      </c>
      <c r="J152" s="184">
        <v>2.439</v>
      </c>
      <c r="K152" s="186">
        <v>60</v>
      </c>
      <c r="L152" s="187">
        <v>146.34</v>
      </c>
      <c r="M152" s="207" t="s">
        <v>534</v>
      </c>
      <c r="N152" s="207" t="s">
        <v>4068</v>
      </c>
      <c r="O152" s="207"/>
      <c r="P152" s="158" t="s">
        <v>4069</v>
      </c>
      <c r="Q152" s="159" t="s">
        <v>535</v>
      </c>
      <c r="R152" s="158">
        <v>1</v>
      </c>
      <c r="S152" s="160" t="s">
        <v>378</v>
      </c>
      <c r="T152" s="161">
        <v>5.2665</v>
      </c>
      <c r="U152" s="162">
        <v>30</v>
      </c>
      <c r="V152" s="163">
        <v>157.995</v>
      </c>
      <c r="W152" s="296" t="s">
        <v>415</v>
      </c>
      <c r="X152" s="164" t="s">
        <v>4070</v>
      </c>
      <c r="Y152" s="164"/>
    </row>
    <row r="153" spans="1:25" ht="36">
      <c r="A153" s="66">
        <v>150</v>
      </c>
      <c r="B153" s="90" t="s">
        <v>3701</v>
      </c>
      <c r="C153" s="90">
        <v>24</v>
      </c>
      <c r="D153" s="85" t="s">
        <v>668</v>
      </c>
      <c r="E153" s="95">
        <v>20</v>
      </c>
      <c r="F153" s="183" t="s">
        <v>248</v>
      </c>
      <c r="G153" s="184">
        <v>12</v>
      </c>
      <c r="H153" s="183">
        <v>0.5</v>
      </c>
      <c r="I153" s="185" t="s">
        <v>249</v>
      </c>
      <c r="J153" s="184">
        <v>2.5476</v>
      </c>
      <c r="K153" s="186">
        <v>40</v>
      </c>
      <c r="L153" s="187">
        <v>101.904</v>
      </c>
      <c r="M153" s="207" t="s">
        <v>534</v>
      </c>
      <c r="N153" s="217" t="s">
        <v>4071</v>
      </c>
      <c r="O153" s="217"/>
      <c r="P153" s="158" t="s">
        <v>4072</v>
      </c>
      <c r="Q153" s="159" t="s">
        <v>535</v>
      </c>
      <c r="R153" s="158">
        <v>1</v>
      </c>
      <c r="S153" s="160" t="s">
        <v>378</v>
      </c>
      <c r="T153" s="161">
        <v>5.2665</v>
      </c>
      <c r="U153" s="162">
        <v>20</v>
      </c>
      <c r="V153" s="163">
        <v>105.33</v>
      </c>
      <c r="W153" s="296" t="s">
        <v>415</v>
      </c>
      <c r="X153" s="164" t="s">
        <v>4073</v>
      </c>
      <c r="Y153" s="164"/>
    </row>
    <row r="154" spans="1:25" ht="26.25" thickBot="1">
      <c r="A154" s="66">
        <v>151</v>
      </c>
      <c r="B154" s="90" t="s">
        <v>3702</v>
      </c>
      <c r="C154" s="90">
        <v>6</v>
      </c>
      <c r="D154" s="85" t="s">
        <v>668</v>
      </c>
      <c r="E154" s="66">
        <v>20</v>
      </c>
      <c r="F154" s="183" t="s">
        <v>4074</v>
      </c>
      <c r="G154" s="184">
        <v>4</v>
      </c>
      <c r="H154" s="183">
        <v>0.66</v>
      </c>
      <c r="I154" s="185" t="s">
        <v>247</v>
      </c>
      <c r="J154" s="184">
        <v>2.316</v>
      </c>
      <c r="K154" s="186">
        <v>30.3030303030303</v>
      </c>
      <c r="L154" s="187">
        <v>70.18181818181817</v>
      </c>
      <c r="M154" s="207" t="s">
        <v>534</v>
      </c>
      <c r="N154" s="217" t="s">
        <v>4075</v>
      </c>
      <c r="O154" s="217"/>
      <c r="P154" s="158" t="s">
        <v>4076</v>
      </c>
      <c r="Q154" s="159" t="s">
        <v>535</v>
      </c>
      <c r="R154" s="158">
        <v>1</v>
      </c>
      <c r="S154" s="160" t="s">
        <v>378</v>
      </c>
      <c r="T154" s="161">
        <v>5.6665</v>
      </c>
      <c r="U154" s="162">
        <v>20</v>
      </c>
      <c r="V154" s="163">
        <v>113.33</v>
      </c>
      <c r="W154" s="296" t="s">
        <v>415</v>
      </c>
      <c r="X154" s="164" t="s">
        <v>4077</v>
      </c>
      <c r="Y154" s="164"/>
    </row>
    <row r="155" spans="1:25" ht="13.5" thickBot="1">
      <c r="A155" s="6"/>
      <c r="B155" s="7" t="s">
        <v>2148</v>
      </c>
      <c r="C155" s="62"/>
      <c r="D155" s="16"/>
      <c r="E155" s="17"/>
      <c r="F155" s="210"/>
      <c r="G155" s="210"/>
      <c r="H155" s="210"/>
      <c r="I155" s="210"/>
      <c r="J155" s="210"/>
      <c r="K155" s="210"/>
      <c r="L155" s="210"/>
      <c r="M155" s="210"/>
      <c r="N155" s="210"/>
      <c r="O155" s="210"/>
      <c r="P155" s="210"/>
      <c r="Q155" s="210"/>
      <c r="R155" s="210"/>
      <c r="S155" s="210"/>
      <c r="T155" s="210"/>
      <c r="U155" s="210"/>
      <c r="V155" s="210"/>
      <c r="W155" s="210"/>
      <c r="X155" s="210"/>
      <c r="Y155" s="210"/>
    </row>
    <row r="158" ht="12.75">
      <c r="E158" s="1"/>
    </row>
  </sheetData>
  <sheetProtection/>
  <mergeCells count="7">
    <mergeCell ref="P1:Y1"/>
    <mergeCell ref="R2:S2"/>
    <mergeCell ref="R3:S3"/>
    <mergeCell ref="A1:E1"/>
    <mergeCell ref="F1:O1"/>
    <mergeCell ref="H2:I2"/>
    <mergeCell ref="H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8"/>
  <sheetViews>
    <sheetView zoomScalePageLayoutView="0" workbookViewId="0" topLeftCell="A67">
      <selection activeCell="F64" sqref="F64"/>
    </sheetView>
  </sheetViews>
  <sheetFormatPr defaultColWidth="9.00390625" defaultRowHeight="12.75"/>
  <cols>
    <col min="1" max="1" width="4.625" style="0" customWidth="1"/>
    <col min="2" max="2" width="27.625" style="0" customWidth="1"/>
    <col min="3" max="3" width="8.125" style="0" customWidth="1"/>
    <col min="4" max="4" width="5.25390625" style="0" customWidth="1"/>
    <col min="5" max="5" width="7.125" style="0" customWidth="1"/>
    <col min="6" max="6" width="48.125" style="0" customWidth="1"/>
    <col min="7" max="7" width="62.25390625" style="0" customWidth="1"/>
  </cols>
  <sheetData>
    <row r="1" spans="1:7" ht="16.5" thickBot="1">
      <c r="A1" s="584" t="s">
        <v>647</v>
      </c>
      <c r="B1" s="585"/>
      <c r="C1" s="585"/>
      <c r="D1" s="585"/>
      <c r="E1" s="586"/>
      <c r="F1" t="s">
        <v>4079</v>
      </c>
      <c r="G1" t="s">
        <v>4080</v>
      </c>
    </row>
    <row r="2" spans="1:5" ht="12.75">
      <c r="A2" s="56" t="s">
        <v>648</v>
      </c>
      <c r="B2" s="56"/>
      <c r="C2" s="56" t="s">
        <v>4223</v>
      </c>
      <c r="D2" s="57" t="s">
        <v>649</v>
      </c>
      <c r="E2" s="56"/>
    </row>
    <row r="3" spans="1:7" ht="13.5" thickBot="1">
      <c r="A3" s="58" t="s">
        <v>657</v>
      </c>
      <c r="B3" s="59" t="s">
        <v>658</v>
      </c>
      <c r="C3" s="59" t="s">
        <v>4224</v>
      </c>
      <c r="D3" s="60" t="s">
        <v>659</v>
      </c>
      <c r="E3" s="59" t="s">
        <v>660</v>
      </c>
      <c r="F3" s="283"/>
      <c r="G3" s="283"/>
    </row>
    <row r="4" spans="1:7" ht="48">
      <c r="A4" s="66">
        <v>1</v>
      </c>
      <c r="B4" s="90" t="s">
        <v>3679</v>
      </c>
      <c r="C4" s="90">
        <v>5</v>
      </c>
      <c r="D4" s="91" t="s">
        <v>578</v>
      </c>
      <c r="E4" s="70">
        <v>10</v>
      </c>
      <c r="F4" s="306" t="s">
        <v>4081</v>
      </c>
      <c r="G4" s="306" t="s">
        <v>4081</v>
      </c>
    </row>
    <row r="5" spans="1:7" ht="48">
      <c r="A5" s="66">
        <v>2</v>
      </c>
      <c r="B5" s="90" t="s">
        <v>3678</v>
      </c>
      <c r="C5" s="90">
        <v>5</v>
      </c>
      <c r="D5" s="85" t="s">
        <v>668</v>
      </c>
      <c r="E5" s="70">
        <v>15</v>
      </c>
      <c r="F5" s="306" t="s">
        <v>4081</v>
      </c>
      <c r="G5" s="306" t="s">
        <v>4081</v>
      </c>
    </row>
    <row r="6" spans="1:7" ht="48">
      <c r="A6" s="66">
        <v>3</v>
      </c>
      <c r="B6" s="90" t="s">
        <v>3677</v>
      </c>
      <c r="C6" s="90">
        <v>5</v>
      </c>
      <c r="D6" s="85" t="s">
        <v>668</v>
      </c>
      <c r="E6" s="70">
        <v>10</v>
      </c>
      <c r="F6" s="306" t="s">
        <v>4081</v>
      </c>
      <c r="G6" s="306" t="s">
        <v>4081</v>
      </c>
    </row>
    <row r="7" spans="1:7" ht="48">
      <c r="A7" s="66">
        <v>4</v>
      </c>
      <c r="B7" s="89" t="s">
        <v>3690</v>
      </c>
      <c r="C7" s="89">
        <v>10</v>
      </c>
      <c r="D7" s="87" t="s">
        <v>668</v>
      </c>
      <c r="E7" s="70">
        <v>35</v>
      </c>
      <c r="F7" s="306" t="s">
        <v>2567</v>
      </c>
      <c r="G7" s="306" t="s">
        <v>2567</v>
      </c>
    </row>
    <row r="8" spans="1:7" ht="24">
      <c r="A8" s="66">
        <v>5</v>
      </c>
      <c r="B8" s="86" t="s">
        <v>2836</v>
      </c>
      <c r="C8" s="86">
        <v>24</v>
      </c>
      <c r="D8" s="87" t="s">
        <v>668</v>
      </c>
      <c r="E8" s="88">
        <v>5</v>
      </c>
      <c r="F8" s="283"/>
      <c r="G8" s="283"/>
    </row>
    <row r="9" spans="1:7" ht="36">
      <c r="A9" s="66">
        <v>6</v>
      </c>
      <c r="B9" s="86" t="s">
        <v>1709</v>
      </c>
      <c r="C9" s="86">
        <v>10</v>
      </c>
      <c r="D9" s="87" t="s">
        <v>668</v>
      </c>
      <c r="E9" s="88">
        <v>10</v>
      </c>
      <c r="F9" s="283"/>
      <c r="G9" s="283"/>
    </row>
    <row r="10" spans="1:7" ht="36">
      <c r="A10" s="66">
        <v>7</v>
      </c>
      <c r="B10" s="86" t="s">
        <v>3658</v>
      </c>
      <c r="C10" s="84">
        <v>10</v>
      </c>
      <c r="D10" s="87" t="s">
        <v>668</v>
      </c>
      <c r="E10" s="88">
        <v>10</v>
      </c>
      <c r="F10" s="283"/>
      <c r="G10" s="283"/>
    </row>
    <row r="11" spans="1:7" ht="36">
      <c r="A11" s="66">
        <v>8</v>
      </c>
      <c r="B11" s="86" t="s">
        <v>3659</v>
      </c>
      <c r="C11" s="84">
        <v>10</v>
      </c>
      <c r="D11" s="87" t="s">
        <v>668</v>
      </c>
      <c r="E11" s="88">
        <v>10</v>
      </c>
      <c r="F11" s="283"/>
      <c r="G11" s="283"/>
    </row>
    <row r="12" spans="1:7" ht="36">
      <c r="A12" s="66">
        <v>9</v>
      </c>
      <c r="B12" s="86" t="s">
        <v>3660</v>
      </c>
      <c r="C12" s="84">
        <v>10</v>
      </c>
      <c r="D12" s="87" t="s">
        <v>668</v>
      </c>
      <c r="E12" s="88">
        <v>13</v>
      </c>
      <c r="F12" s="283"/>
      <c r="G12" s="283"/>
    </row>
    <row r="13" spans="1:7" ht="36">
      <c r="A13" s="66">
        <v>10</v>
      </c>
      <c r="B13" s="86" t="s">
        <v>1707</v>
      </c>
      <c r="C13" s="86">
        <v>10</v>
      </c>
      <c r="D13" s="87" t="s">
        <v>668</v>
      </c>
      <c r="E13" s="88">
        <v>15</v>
      </c>
      <c r="F13" s="283"/>
      <c r="G13" s="283"/>
    </row>
    <row r="14" spans="1:7" ht="36">
      <c r="A14" s="66">
        <v>11</v>
      </c>
      <c r="B14" s="86" t="s">
        <v>1708</v>
      </c>
      <c r="C14" s="86">
        <v>10</v>
      </c>
      <c r="D14" s="87" t="s">
        <v>668</v>
      </c>
      <c r="E14" s="88">
        <v>10</v>
      </c>
      <c r="F14" s="283"/>
      <c r="G14" s="283"/>
    </row>
    <row r="15" spans="1:7" ht="36">
      <c r="A15" s="66">
        <v>12</v>
      </c>
      <c r="B15" s="86" t="s">
        <v>1815</v>
      </c>
      <c r="C15" s="86">
        <v>10</v>
      </c>
      <c r="D15" s="87" t="s">
        <v>668</v>
      </c>
      <c r="E15" s="88">
        <v>18</v>
      </c>
      <c r="F15" s="283"/>
      <c r="G15" s="283"/>
    </row>
    <row r="16" spans="1:7" ht="36">
      <c r="A16" s="66">
        <v>13</v>
      </c>
      <c r="B16" s="86" t="s">
        <v>1817</v>
      </c>
      <c r="C16" s="86">
        <v>10</v>
      </c>
      <c r="D16" s="87" t="s">
        <v>668</v>
      </c>
      <c r="E16" s="70">
        <v>15</v>
      </c>
      <c r="F16" s="283"/>
      <c r="G16" s="283"/>
    </row>
    <row r="17" spans="1:7" ht="36" customHeight="1">
      <c r="A17" s="66">
        <v>14</v>
      </c>
      <c r="B17" s="86" t="s">
        <v>3060</v>
      </c>
      <c r="C17" s="84">
        <v>10</v>
      </c>
      <c r="D17" s="87" t="s">
        <v>668</v>
      </c>
      <c r="E17" s="88">
        <v>40</v>
      </c>
      <c r="F17" s="306" t="s">
        <v>4082</v>
      </c>
      <c r="G17" s="306" t="s">
        <v>4082</v>
      </c>
    </row>
    <row r="18" spans="1:7" ht="48">
      <c r="A18" s="66">
        <v>15</v>
      </c>
      <c r="B18" s="86" t="s">
        <v>1819</v>
      </c>
      <c r="C18" s="84">
        <v>10</v>
      </c>
      <c r="D18" s="87" t="s">
        <v>668</v>
      </c>
      <c r="E18" s="88">
        <v>30</v>
      </c>
      <c r="F18" s="306" t="s">
        <v>4082</v>
      </c>
      <c r="G18" s="306" t="s">
        <v>4082</v>
      </c>
    </row>
    <row r="19" spans="1:7" ht="48">
      <c r="A19" s="66">
        <v>16</v>
      </c>
      <c r="B19" s="86" t="s">
        <v>3068</v>
      </c>
      <c r="C19" s="84">
        <v>5</v>
      </c>
      <c r="D19" s="87" t="s">
        <v>578</v>
      </c>
      <c r="E19" s="70">
        <v>5</v>
      </c>
      <c r="F19" s="306" t="s">
        <v>4083</v>
      </c>
      <c r="G19" s="306" t="s">
        <v>4083</v>
      </c>
    </row>
    <row r="20" spans="1:7" ht="48">
      <c r="A20" s="66">
        <v>17</v>
      </c>
      <c r="B20" s="86" t="s">
        <v>1816</v>
      </c>
      <c r="C20" s="84">
        <v>10</v>
      </c>
      <c r="D20" s="87" t="s">
        <v>668</v>
      </c>
      <c r="E20" s="88">
        <v>25</v>
      </c>
      <c r="F20" s="306" t="s">
        <v>4084</v>
      </c>
      <c r="G20" s="283"/>
    </row>
    <row r="21" spans="1:7" ht="48">
      <c r="A21" s="66">
        <v>18</v>
      </c>
      <c r="B21" s="86" t="s">
        <v>1818</v>
      </c>
      <c r="C21" s="84">
        <v>10</v>
      </c>
      <c r="D21" s="87" t="s">
        <v>668</v>
      </c>
      <c r="E21" s="88">
        <v>20</v>
      </c>
      <c r="F21" s="283"/>
      <c r="G21" s="283"/>
    </row>
    <row r="22" spans="1:7" ht="48">
      <c r="A22" s="66">
        <v>19</v>
      </c>
      <c r="B22" s="86" t="s">
        <v>1820</v>
      </c>
      <c r="C22" s="84">
        <v>10</v>
      </c>
      <c r="D22" s="87" t="s">
        <v>668</v>
      </c>
      <c r="E22" s="88">
        <v>30</v>
      </c>
      <c r="F22" s="306" t="s">
        <v>4084</v>
      </c>
      <c r="G22" s="306" t="s">
        <v>4084</v>
      </c>
    </row>
    <row r="23" spans="1:7" ht="48">
      <c r="A23" s="66">
        <v>20</v>
      </c>
      <c r="B23" s="86" t="s">
        <v>2249</v>
      </c>
      <c r="C23" s="84">
        <v>10</v>
      </c>
      <c r="D23" s="85" t="s">
        <v>668</v>
      </c>
      <c r="E23" s="70">
        <v>2</v>
      </c>
      <c r="F23" s="306" t="s">
        <v>4085</v>
      </c>
      <c r="G23" s="306" t="s">
        <v>4085</v>
      </c>
    </row>
    <row r="24" spans="1:7" ht="38.25">
      <c r="A24" s="66">
        <v>21</v>
      </c>
      <c r="B24" s="86" t="s">
        <v>699</v>
      </c>
      <c r="C24" s="86">
        <v>50</v>
      </c>
      <c r="D24" s="87" t="s">
        <v>668</v>
      </c>
      <c r="E24" s="72">
        <v>4</v>
      </c>
      <c r="F24" s="306" t="s">
        <v>2561</v>
      </c>
      <c r="G24" s="306" t="s">
        <v>2561</v>
      </c>
    </row>
    <row r="25" spans="1:7" ht="38.25">
      <c r="A25" s="66">
        <v>22</v>
      </c>
      <c r="B25" s="86" t="s">
        <v>3061</v>
      </c>
      <c r="C25" s="86">
        <v>50</v>
      </c>
      <c r="D25" s="87" t="s">
        <v>668</v>
      </c>
      <c r="E25" s="72">
        <v>10</v>
      </c>
      <c r="F25" s="306" t="s">
        <v>4086</v>
      </c>
      <c r="G25" s="306" t="s">
        <v>4086</v>
      </c>
    </row>
    <row r="26" spans="1:7" ht="38.25">
      <c r="A26" s="66">
        <v>23</v>
      </c>
      <c r="B26" s="86" t="s">
        <v>3062</v>
      </c>
      <c r="C26" s="86">
        <v>10</v>
      </c>
      <c r="D26" s="87" t="s">
        <v>668</v>
      </c>
      <c r="E26" s="72">
        <v>20</v>
      </c>
      <c r="F26" s="306" t="s">
        <v>4086</v>
      </c>
      <c r="G26" s="306" t="s">
        <v>4086</v>
      </c>
    </row>
    <row r="27" spans="1:7" ht="38.25">
      <c r="A27" s="66">
        <v>24</v>
      </c>
      <c r="B27" s="86" t="s">
        <v>3063</v>
      </c>
      <c r="C27" s="86">
        <v>10</v>
      </c>
      <c r="D27" s="87" t="s">
        <v>668</v>
      </c>
      <c r="E27" s="72">
        <v>30</v>
      </c>
      <c r="F27" s="306" t="s">
        <v>4086</v>
      </c>
      <c r="G27" s="306" t="s">
        <v>4086</v>
      </c>
    </row>
    <row r="28" spans="1:7" ht="36">
      <c r="A28" s="66">
        <v>25</v>
      </c>
      <c r="B28" s="86" t="s">
        <v>700</v>
      </c>
      <c r="C28" s="84">
        <v>5</v>
      </c>
      <c r="D28" s="85" t="s">
        <v>578</v>
      </c>
      <c r="E28" s="72">
        <v>60</v>
      </c>
      <c r="F28" s="283"/>
      <c r="G28" s="283"/>
    </row>
    <row r="29" spans="1:7" ht="36">
      <c r="A29" s="66">
        <v>26</v>
      </c>
      <c r="B29" s="86" t="s">
        <v>2251</v>
      </c>
      <c r="C29" s="86">
        <v>5</v>
      </c>
      <c r="D29" s="85" t="s">
        <v>578</v>
      </c>
      <c r="E29" s="70">
        <v>24</v>
      </c>
      <c r="F29" s="283"/>
      <c r="G29" s="283"/>
    </row>
    <row r="30" spans="1:7" ht="36">
      <c r="A30" s="66">
        <v>27</v>
      </c>
      <c r="B30" s="86" t="s">
        <v>3661</v>
      </c>
      <c r="C30" s="86">
        <v>5</v>
      </c>
      <c r="D30" s="87" t="s">
        <v>668</v>
      </c>
      <c r="E30" s="70">
        <v>10</v>
      </c>
      <c r="F30" s="283"/>
      <c r="G30" s="283"/>
    </row>
    <row r="31" spans="1:7" ht="36">
      <c r="A31" s="66">
        <v>28</v>
      </c>
      <c r="B31" s="86" t="s">
        <v>3662</v>
      </c>
      <c r="C31" s="86">
        <v>5</v>
      </c>
      <c r="D31" s="87" t="s">
        <v>668</v>
      </c>
      <c r="E31" s="88">
        <v>10</v>
      </c>
      <c r="F31" s="283"/>
      <c r="G31" s="283"/>
    </row>
    <row r="32" spans="1:7" ht="48">
      <c r="A32" s="127">
        <v>29</v>
      </c>
      <c r="B32" s="138" t="s">
        <v>3705</v>
      </c>
      <c r="C32" s="138">
        <v>10</v>
      </c>
      <c r="D32" s="139" t="s">
        <v>668</v>
      </c>
      <c r="E32" s="132">
        <v>30</v>
      </c>
      <c r="F32" s="283"/>
      <c r="G32" s="283"/>
    </row>
    <row r="33" spans="1:7" ht="48">
      <c r="A33" s="127">
        <v>30</v>
      </c>
      <c r="B33" s="138" t="s">
        <v>3706</v>
      </c>
      <c r="C33" s="138">
        <v>5</v>
      </c>
      <c r="D33" s="139" t="s">
        <v>668</v>
      </c>
      <c r="E33" s="131">
        <v>20</v>
      </c>
      <c r="F33" s="283"/>
      <c r="G33" s="283"/>
    </row>
    <row r="34" spans="1:7" ht="51">
      <c r="A34" s="66">
        <v>31</v>
      </c>
      <c r="B34" s="86" t="s">
        <v>3830</v>
      </c>
      <c r="C34" s="86">
        <v>10</v>
      </c>
      <c r="D34" s="87" t="s">
        <v>668</v>
      </c>
      <c r="E34" s="72">
        <v>20</v>
      </c>
      <c r="F34" s="283"/>
      <c r="G34" s="283"/>
    </row>
    <row r="35" spans="1:7" ht="51">
      <c r="A35" s="66">
        <v>32</v>
      </c>
      <c r="B35" s="86" t="s">
        <v>3831</v>
      </c>
      <c r="C35" s="86">
        <v>10</v>
      </c>
      <c r="D35" s="87" t="s">
        <v>668</v>
      </c>
      <c r="E35" s="70">
        <v>30</v>
      </c>
      <c r="F35" s="283"/>
      <c r="G35" s="283"/>
    </row>
    <row r="36" spans="1:7" ht="36">
      <c r="A36" s="66">
        <v>33</v>
      </c>
      <c r="B36" s="86" t="s">
        <v>3832</v>
      </c>
      <c r="C36" s="86">
        <v>10</v>
      </c>
      <c r="D36" s="85" t="s">
        <v>668</v>
      </c>
      <c r="E36" s="70">
        <v>3</v>
      </c>
      <c r="F36" s="283"/>
      <c r="G36" s="283"/>
    </row>
    <row r="37" spans="1:7" ht="36">
      <c r="A37" s="66">
        <v>34</v>
      </c>
      <c r="B37" s="86" t="s">
        <v>3833</v>
      </c>
      <c r="C37" s="86">
        <v>5</v>
      </c>
      <c r="D37" s="85" t="s">
        <v>668</v>
      </c>
      <c r="E37" s="70">
        <v>4</v>
      </c>
      <c r="F37" s="283"/>
      <c r="G37" s="283"/>
    </row>
    <row r="38" spans="1:7" ht="48">
      <c r="A38" s="127">
        <v>35</v>
      </c>
      <c r="B38" s="138" t="s">
        <v>3707</v>
      </c>
      <c r="C38" s="138">
        <v>5</v>
      </c>
      <c r="D38" s="139" t="s">
        <v>665</v>
      </c>
      <c r="E38" s="132">
        <v>4</v>
      </c>
      <c r="F38" s="283"/>
      <c r="G38" s="283"/>
    </row>
    <row r="39" spans="1:7" ht="60">
      <c r="A39" s="66">
        <v>36</v>
      </c>
      <c r="B39" s="86" t="s">
        <v>4124</v>
      </c>
      <c r="C39" s="84">
        <v>1</v>
      </c>
      <c r="D39" s="85" t="s">
        <v>665</v>
      </c>
      <c r="E39" s="72">
        <v>80</v>
      </c>
      <c r="F39" s="283"/>
      <c r="G39" s="283"/>
    </row>
    <row r="40" spans="1:7" ht="60">
      <c r="A40" s="127">
        <v>37</v>
      </c>
      <c r="B40" s="138" t="s">
        <v>2145</v>
      </c>
      <c r="C40" s="138">
        <v>1</v>
      </c>
      <c r="D40" s="139" t="s">
        <v>665</v>
      </c>
      <c r="E40" s="131">
        <v>17</v>
      </c>
      <c r="F40" s="283"/>
      <c r="G40" s="283"/>
    </row>
    <row r="41" spans="1:7" ht="60">
      <c r="A41" s="66">
        <v>38</v>
      </c>
      <c r="B41" s="86" t="s">
        <v>4125</v>
      </c>
      <c r="C41" s="84">
        <v>1</v>
      </c>
      <c r="D41" s="85" t="s">
        <v>665</v>
      </c>
      <c r="E41" s="70">
        <v>70</v>
      </c>
      <c r="F41" s="283"/>
      <c r="G41" s="283"/>
    </row>
    <row r="42" spans="1:7" ht="60">
      <c r="A42" s="127">
        <v>39</v>
      </c>
      <c r="B42" s="138" t="s">
        <v>2146</v>
      </c>
      <c r="C42" s="138">
        <v>1</v>
      </c>
      <c r="D42" s="139" t="s">
        <v>665</v>
      </c>
      <c r="E42" s="132">
        <v>11</v>
      </c>
      <c r="F42" s="283"/>
      <c r="G42" s="283"/>
    </row>
    <row r="43" spans="1:7" ht="48">
      <c r="A43" s="66">
        <v>40</v>
      </c>
      <c r="B43" s="86" t="s">
        <v>2816</v>
      </c>
      <c r="C43" s="86">
        <v>20</v>
      </c>
      <c r="D43" s="87" t="s">
        <v>668</v>
      </c>
      <c r="E43" s="72">
        <v>8</v>
      </c>
      <c r="F43" s="306" t="s">
        <v>2568</v>
      </c>
      <c r="G43" s="306" t="s">
        <v>2569</v>
      </c>
    </row>
    <row r="44" spans="1:7" ht="48">
      <c r="A44" s="66">
        <v>41</v>
      </c>
      <c r="B44" s="86" t="s">
        <v>3682</v>
      </c>
      <c r="C44" s="86">
        <v>10</v>
      </c>
      <c r="D44" s="85" t="s">
        <v>668</v>
      </c>
      <c r="E44" s="88">
        <v>5</v>
      </c>
      <c r="F44" s="306" t="s">
        <v>4087</v>
      </c>
      <c r="G44" s="306" t="s">
        <v>4087</v>
      </c>
    </row>
    <row r="45" spans="1:7" ht="38.25">
      <c r="A45" s="66">
        <v>42</v>
      </c>
      <c r="B45" s="86" t="s">
        <v>4122</v>
      </c>
      <c r="C45" s="86">
        <v>1</v>
      </c>
      <c r="D45" s="85" t="s">
        <v>581</v>
      </c>
      <c r="E45" s="72">
        <v>60</v>
      </c>
      <c r="F45" s="306" t="s">
        <v>2570</v>
      </c>
      <c r="G45" s="283"/>
    </row>
    <row r="46" spans="1:7" ht="24">
      <c r="A46" s="66">
        <v>43</v>
      </c>
      <c r="B46" s="86" t="s">
        <v>4123</v>
      </c>
      <c r="C46" s="86">
        <v>1</v>
      </c>
      <c r="D46" s="85" t="s">
        <v>581</v>
      </c>
      <c r="E46" s="70">
        <v>50</v>
      </c>
      <c r="F46" s="283"/>
      <c r="G46" s="283"/>
    </row>
    <row r="47" spans="1:7" ht="38.25">
      <c r="A47" s="66">
        <v>44</v>
      </c>
      <c r="B47" s="86" t="s">
        <v>3699</v>
      </c>
      <c r="C47" s="86">
        <v>1</v>
      </c>
      <c r="D47" s="85" t="s">
        <v>581</v>
      </c>
      <c r="E47" s="70">
        <v>10</v>
      </c>
      <c r="F47" s="306" t="s">
        <v>2571</v>
      </c>
      <c r="G47" s="283"/>
    </row>
    <row r="48" spans="1:7" ht="38.25">
      <c r="A48" s="66">
        <v>45</v>
      </c>
      <c r="B48" s="86" t="s">
        <v>3691</v>
      </c>
      <c r="C48" s="84">
        <v>10</v>
      </c>
      <c r="D48" s="85" t="s">
        <v>668</v>
      </c>
      <c r="E48" s="70">
        <v>10</v>
      </c>
      <c r="F48" s="306" t="s">
        <v>2571</v>
      </c>
      <c r="G48" s="306" t="s">
        <v>2571</v>
      </c>
    </row>
    <row r="49" spans="1:7" ht="36">
      <c r="A49" s="66">
        <v>46</v>
      </c>
      <c r="B49" s="86" t="s">
        <v>691</v>
      </c>
      <c r="C49" s="86">
        <v>1</v>
      </c>
      <c r="D49" s="85" t="s">
        <v>581</v>
      </c>
      <c r="E49" s="70">
        <v>10</v>
      </c>
      <c r="F49" s="283"/>
      <c r="G49" s="283"/>
    </row>
    <row r="50" spans="1:7" ht="36">
      <c r="A50" s="66">
        <v>47</v>
      </c>
      <c r="B50" s="89" t="s">
        <v>688</v>
      </c>
      <c r="C50" s="89">
        <v>20</v>
      </c>
      <c r="D50" s="87" t="s">
        <v>668</v>
      </c>
      <c r="E50" s="88">
        <v>20</v>
      </c>
      <c r="F50" s="283"/>
      <c r="G50" s="283"/>
    </row>
    <row r="51" spans="1:7" ht="36">
      <c r="A51" s="66">
        <v>48</v>
      </c>
      <c r="B51" s="86" t="s">
        <v>3685</v>
      </c>
      <c r="C51" s="84">
        <v>10</v>
      </c>
      <c r="D51" s="85" t="s">
        <v>668</v>
      </c>
      <c r="E51" s="70">
        <v>40</v>
      </c>
      <c r="F51" s="283"/>
      <c r="G51" s="283"/>
    </row>
    <row r="52" spans="1:7" ht="36">
      <c r="A52" s="66">
        <v>49</v>
      </c>
      <c r="B52" s="86" t="s">
        <v>3686</v>
      </c>
      <c r="C52" s="86">
        <v>5</v>
      </c>
      <c r="D52" s="85" t="s">
        <v>668</v>
      </c>
      <c r="E52" s="70">
        <v>60</v>
      </c>
      <c r="F52" s="283"/>
      <c r="G52" s="283"/>
    </row>
    <row r="53" spans="1:7" ht="36">
      <c r="A53" s="66">
        <v>50</v>
      </c>
      <c r="B53" s="86" t="s">
        <v>3689</v>
      </c>
      <c r="C53" s="86">
        <v>30</v>
      </c>
      <c r="D53" s="85"/>
      <c r="E53" s="70">
        <v>10</v>
      </c>
      <c r="F53" s="283"/>
      <c r="G53" s="283"/>
    </row>
    <row r="54" spans="1:7" ht="48">
      <c r="A54" s="66">
        <v>51</v>
      </c>
      <c r="B54" s="86" t="s">
        <v>3064</v>
      </c>
      <c r="C54" s="86">
        <v>5</v>
      </c>
      <c r="D54" s="85" t="s">
        <v>668</v>
      </c>
      <c r="E54" s="70">
        <v>30</v>
      </c>
      <c r="F54" s="283"/>
      <c r="G54" s="283"/>
    </row>
    <row r="55" spans="1:7" ht="60">
      <c r="A55" s="127">
        <v>52</v>
      </c>
      <c r="B55" s="138" t="s">
        <v>3680</v>
      </c>
      <c r="C55" s="138">
        <v>10</v>
      </c>
      <c r="D55" s="139" t="s">
        <v>578</v>
      </c>
      <c r="E55" s="132">
        <v>45</v>
      </c>
      <c r="F55" s="283"/>
      <c r="G55" s="283"/>
    </row>
    <row r="56" spans="1:7" ht="60">
      <c r="A56" s="127">
        <v>53</v>
      </c>
      <c r="B56" s="138" t="s">
        <v>3681</v>
      </c>
      <c r="C56" s="138">
        <v>5</v>
      </c>
      <c r="D56" s="139" t="s">
        <v>668</v>
      </c>
      <c r="E56" s="132">
        <v>30</v>
      </c>
      <c r="F56" s="283"/>
      <c r="G56" s="283"/>
    </row>
    <row r="57" spans="1:7" ht="38.25">
      <c r="A57" s="66">
        <v>54</v>
      </c>
      <c r="B57" s="86" t="s">
        <v>2839</v>
      </c>
      <c r="C57" s="84">
        <v>5</v>
      </c>
      <c r="D57" s="85" t="s">
        <v>668</v>
      </c>
      <c r="E57" s="70">
        <v>20</v>
      </c>
      <c r="F57" s="306" t="s">
        <v>4088</v>
      </c>
      <c r="G57" s="283"/>
    </row>
    <row r="58" spans="1:7" ht="36">
      <c r="A58" s="127">
        <v>55</v>
      </c>
      <c r="B58" s="138" t="s">
        <v>3065</v>
      </c>
      <c r="C58" s="138">
        <v>12</v>
      </c>
      <c r="D58" s="139" t="s">
        <v>668</v>
      </c>
      <c r="E58" s="132">
        <v>2</v>
      </c>
      <c r="F58" s="283"/>
      <c r="G58" s="283"/>
    </row>
    <row r="59" spans="1:7" ht="36">
      <c r="A59" s="127">
        <v>56</v>
      </c>
      <c r="B59" s="138" t="s">
        <v>3066</v>
      </c>
      <c r="C59" s="138">
        <v>12</v>
      </c>
      <c r="D59" s="139" t="s">
        <v>668</v>
      </c>
      <c r="E59" s="131">
        <v>2</v>
      </c>
      <c r="F59" s="283"/>
      <c r="G59" s="283"/>
    </row>
    <row r="60" spans="1:7" ht="36">
      <c r="A60" s="127">
        <v>57</v>
      </c>
      <c r="B60" s="138" t="s">
        <v>3067</v>
      </c>
      <c r="C60" s="138">
        <v>6</v>
      </c>
      <c r="D60" s="139" t="s">
        <v>668</v>
      </c>
      <c r="E60" s="131">
        <v>2</v>
      </c>
      <c r="F60" s="283"/>
      <c r="G60" s="283"/>
    </row>
    <row r="61" spans="1:7" ht="36">
      <c r="A61" s="66">
        <v>58</v>
      </c>
      <c r="B61" s="86" t="s">
        <v>3056</v>
      </c>
      <c r="C61" s="84">
        <v>10</v>
      </c>
      <c r="D61" s="85" t="s">
        <v>668</v>
      </c>
      <c r="E61" s="70">
        <v>45</v>
      </c>
      <c r="F61" s="306" t="s">
        <v>2572</v>
      </c>
      <c r="G61" s="283"/>
    </row>
    <row r="62" spans="1:7" ht="36">
      <c r="A62" s="66">
        <v>59</v>
      </c>
      <c r="B62" s="86" t="s">
        <v>3057</v>
      </c>
      <c r="C62" s="84">
        <v>10</v>
      </c>
      <c r="D62" s="85" t="s">
        <v>668</v>
      </c>
      <c r="E62" s="70">
        <v>40</v>
      </c>
      <c r="F62" s="306" t="s">
        <v>2572</v>
      </c>
      <c r="G62" s="283"/>
    </row>
    <row r="63" spans="1:7" ht="36">
      <c r="A63" s="66">
        <v>60</v>
      </c>
      <c r="B63" s="86" t="s">
        <v>3058</v>
      </c>
      <c r="C63" s="84">
        <v>10</v>
      </c>
      <c r="D63" s="85" t="s">
        <v>668</v>
      </c>
      <c r="E63" s="88">
        <v>20</v>
      </c>
      <c r="F63" s="306" t="s">
        <v>2572</v>
      </c>
      <c r="G63" s="283"/>
    </row>
    <row r="64" spans="1:7" ht="36">
      <c r="A64" s="66">
        <v>61</v>
      </c>
      <c r="B64" s="86" t="s">
        <v>3059</v>
      </c>
      <c r="C64" s="86">
        <v>5</v>
      </c>
      <c r="D64" s="85" t="s">
        <v>668</v>
      </c>
      <c r="E64" s="88">
        <v>23</v>
      </c>
      <c r="F64" s="306" t="s">
        <v>2572</v>
      </c>
      <c r="G64" s="283"/>
    </row>
    <row r="65" spans="1:7" ht="24">
      <c r="A65" s="66">
        <v>62</v>
      </c>
      <c r="B65" s="86" t="s">
        <v>4227</v>
      </c>
      <c r="C65" s="84">
        <v>1</v>
      </c>
      <c r="D65" s="85" t="s">
        <v>581</v>
      </c>
      <c r="E65" s="70">
        <v>60</v>
      </c>
      <c r="F65" s="306" t="s">
        <v>2572</v>
      </c>
      <c r="G65" s="283"/>
    </row>
    <row r="66" spans="1:7" ht="36">
      <c r="A66" s="66">
        <v>63</v>
      </c>
      <c r="B66" s="86" t="s">
        <v>2824</v>
      </c>
      <c r="C66" s="84">
        <v>10</v>
      </c>
      <c r="D66" s="85" t="s">
        <v>578</v>
      </c>
      <c r="E66" s="70">
        <v>40</v>
      </c>
      <c r="F66" s="306" t="s">
        <v>2574</v>
      </c>
      <c r="G66" s="283"/>
    </row>
    <row r="67" spans="1:7" ht="38.25">
      <c r="A67" s="66">
        <v>64</v>
      </c>
      <c r="B67" s="86" t="s">
        <v>695</v>
      </c>
      <c r="C67" s="86">
        <v>10</v>
      </c>
      <c r="D67" s="85" t="s">
        <v>578</v>
      </c>
      <c r="E67" s="70">
        <v>107</v>
      </c>
      <c r="F67" s="306" t="s">
        <v>2562</v>
      </c>
      <c r="G67" s="306" t="s">
        <v>2562</v>
      </c>
    </row>
    <row r="68" spans="1:7" ht="38.25">
      <c r="A68" s="66">
        <v>65</v>
      </c>
      <c r="B68" s="86" t="s">
        <v>696</v>
      </c>
      <c r="C68" s="86">
        <v>30</v>
      </c>
      <c r="D68" s="85" t="s">
        <v>578</v>
      </c>
      <c r="E68" s="70">
        <v>56</v>
      </c>
      <c r="F68" s="306" t="s">
        <v>2562</v>
      </c>
      <c r="G68" s="306" t="s">
        <v>2562</v>
      </c>
    </row>
    <row r="69" spans="1:7" ht="38.25">
      <c r="A69" s="66">
        <v>66</v>
      </c>
      <c r="B69" s="86" t="s">
        <v>1702</v>
      </c>
      <c r="C69" s="86">
        <v>10</v>
      </c>
      <c r="D69" s="85" t="s">
        <v>578</v>
      </c>
      <c r="E69" s="70">
        <v>25</v>
      </c>
      <c r="F69" s="306" t="s">
        <v>2563</v>
      </c>
      <c r="G69" s="283"/>
    </row>
    <row r="70" spans="1:7" ht="48">
      <c r="A70" s="66">
        <v>67</v>
      </c>
      <c r="B70" s="86" t="s">
        <v>1703</v>
      </c>
      <c r="C70" s="86">
        <v>5</v>
      </c>
      <c r="D70" s="85" t="s">
        <v>578</v>
      </c>
      <c r="E70" s="88">
        <v>10</v>
      </c>
      <c r="F70" s="306" t="s">
        <v>2563</v>
      </c>
      <c r="G70" s="283"/>
    </row>
    <row r="71" spans="1:7" ht="38.25">
      <c r="A71" s="127">
        <v>68</v>
      </c>
      <c r="B71" s="138" t="s">
        <v>2147</v>
      </c>
      <c r="C71" s="138">
        <v>5</v>
      </c>
      <c r="D71" s="139" t="s">
        <v>578</v>
      </c>
      <c r="E71" s="132">
        <v>20</v>
      </c>
      <c r="F71" s="306" t="s">
        <v>2564</v>
      </c>
      <c r="G71" s="306" t="s">
        <v>4089</v>
      </c>
    </row>
    <row r="72" spans="1:7" ht="38.25">
      <c r="A72" s="66">
        <v>69</v>
      </c>
      <c r="B72" s="86" t="s">
        <v>3835</v>
      </c>
      <c r="C72" s="86">
        <v>5</v>
      </c>
      <c r="D72" s="85" t="s">
        <v>578</v>
      </c>
      <c r="E72" s="70">
        <v>30</v>
      </c>
      <c r="F72" s="306" t="s">
        <v>2564</v>
      </c>
      <c r="G72" s="306" t="s">
        <v>2564</v>
      </c>
    </row>
    <row r="73" spans="1:7" ht="36">
      <c r="A73" s="66">
        <v>70</v>
      </c>
      <c r="B73" s="86" t="s">
        <v>2837</v>
      </c>
      <c r="C73" s="86">
        <v>25</v>
      </c>
      <c r="D73" s="85" t="s">
        <v>578</v>
      </c>
      <c r="E73" s="70">
        <v>57</v>
      </c>
      <c r="F73" s="306" t="s">
        <v>2575</v>
      </c>
      <c r="G73" s="306" t="s">
        <v>2576</v>
      </c>
    </row>
    <row r="74" spans="1:7" ht="36">
      <c r="A74" s="66">
        <v>71</v>
      </c>
      <c r="B74" s="86" t="s">
        <v>2838</v>
      </c>
      <c r="C74" s="84">
        <v>25</v>
      </c>
      <c r="D74" s="85" t="s">
        <v>668</v>
      </c>
      <c r="E74" s="72">
        <v>48</v>
      </c>
      <c r="F74" s="306" t="s">
        <v>2575</v>
      </c>
      <c r="G74" s="306" t="s">
        <v>2576</v>
      </c>
    </row>
    <row r="75" spans="1:7" ht="38.25">
      <c r="A75" s="66">
        <v>72</v>
      </c>
      <c r="B75" s="86" t="s">
        <v>1821</v>
      </c>
      <c r="C75" s="84">
        <v>10</v>
      </c>
      <c r="D75" s="85" t="s">
        <v>668</v>
      </c>
      <c r="E75" s="70">
        <v>30</v>
      </c>
      <c r="F75" s="306" t="s">
        <v>4089</v>
      </c>
      <c r="G75" s="306" t="s">
        <v>4089</v>
      </c>
    </row>
    <row r="76" spans="1:7" ht="38.25">
      <c r="A76" s="66">
        <v>73</v>
      </c>
      <c r="B76" s="86" t="s">
        <v>2829</v>
      </c>
      <c r="C76" s="84">
        <v>10</v>
      </c>
      <c r="D76" s="85" t="s">
        <v>668</v>
      </c>
      <c r="E76" s="70">
        <v>45</v>
      </c>
      <c r="F76" s="306" t="s">
        <v>4090</v>
      </c>
      <c r="G76" s="283"/>
    </row>
    <row r="77" spans="1:7" ht="48">
      <c r="A77" s="66">
        <v>74</v>
      </c>
      <c r="B77" s="86" t="s">
        <v>3676</v>
      </c>
      <c r="C77" s="84">
        <v>10</v>
      </c>
      <c r="D77" s="85" t="s">
        <v>668</v>
      </c>
      <c r="E77" s="72">
        <v>30</v>
      </c>
      <c r="F77" s="306" t="s">
        <v>4091</v>
      </c>
      <c r="G77" s="306" t="s">
        <v>4091</v>
      </c>
    </row>
    <row r="78" spans="1:7" ht="39.75">
      <c r="A78" s="66">
        <v>75</v>
      </c>
      <c r="B78" s="126" t="s">
        <v>1704</v>
      </c>
      <c r="C78" s="89">
        <v>10</v>
      </c>
      <c r="D78" s="87" t="s">
        <v>578</v>
      </c>
      <c r="E78" s="88">
        <v>15</v>
      </c>
      <c r="F78" s="306" t="s">
        <v>2573</v>
      </c>
      <c r="G78" s="283"/>
    </row>
    <row r="79" spans="1:7" ht="36">
      <c r="A79" s="66">
        <v>76</v>
      </c>
      <c r="B79" s="86" t="s">
        <v>1705</v>
      </c>
      <c r="C79" s="86">
        <v>10</v>
      </c>
      <c r="D79" s="87" t="s">
        <v>578</v>
      </c>
      <c r="E79" s="88">
        <v>35</v>
      </c>
      <c r="F79" s="306" t="s">
        <v>2573</v>
      </c>
      <c r="G79" s="283"/>
    </row>
    <row r="80" spans="1:7" ht="36">
      <c r="A80" s="66">
        <v>77</v>
      </c>
      <c r="B80" s="86" t="s">
        <v>1706</v>
      </c>
      <c r="C80" s="86">
        <v>10</v>
      </c>
      <c r="D80" s="87" t="s">
        <v>578</v>
      </c>
      <c r="E80" s="88">
        <v>15</v>
      </c>
      <c r="F80" s="306" t="s">
        <v>2573</v>
      </c>
      <c r="G80" s="283"/>
    </row>
    <row r="81" spans="1:7" ht="25.5">
      <c r="A81" s="66">
        <v>78</v>
      </c>
      <c r="B81" s="86" t="s">
        <v>2817</v>
      </c>
      <c r="C81" s="86">
        <v>70</v>
      </c>
      <c r="D81" s="85" t="s">
        <v>578</v>
      </c>
      <c r="E81" s="88">
        <v>20</v>
      </c>
      <c r="F81" s="306" t="s">
        <v>887</v>
      </c>
      <c r="G81" s="283"/>
    </row>
    <row r="82" spans="1:7" ht="25.5">
      <c r="A82" s="66">
        <v>79</v>
      </c>
      <c r="B82" s="86" t="s">
        <v>2818</v>
      </c>
      <c r="C82" s="86">
        <v>20</v>
      </c>
      <c r="D82" s="85" t="s">
        <v>578</v>
      </c>
      <c r="E82" s="70">
        <v>30</v>
      </c>
      <c r="F82" s="306" t="s">
        <v>887</v>
      </c>
      <c r="G82" s="283"/>
    </row>
    <row r="83" spans="1:7" ht="25.5">
      <c r="A83" s="66">
        <v>80</v>
      </c>
      <c r="B83" s="86" t="s">
        <v>2819</v>
      </c>
      <c r="C83" s="86">
        <v>10</v>
      </c>
      <c r="D83" s="85" t="s">
        <v>578</v>
      </c>
      <c r="E83" s="70">
        <v>15</v>
      </c>
      <c r="F83" s="306" t="s">
        <v>887</v>
      </c>
      <c r="G83" s="283"/>
    </row>
    <row r="84" spans="1:7" ht="25.5">
      <c r="A84" s="66">
        <v>81</v>
      </c>
      <c r="B84" s="86" t="s">
        <v>2826</v>
      </c>
      <c r="C84" s="86">
        <v>100</v>
      </c>
      <c r="D84" s="85" t="s">
        <v>578</v>
      </c>
      <c r="E84" s="70">
        <v>15</v>
      </c>
      <c r="F84" s="306" t="s">
        <v>887</v>
      </c>
      <c r="G84" s="283"/>
    </row>
    <row r="85" spans="1:7" ht="36">
      <c r="A85" s="66">
        <v>82</v>
      </c>
      <c r="B85" s="86" t="s">
        <v>693</v>
      </c>
      <c r="C85" s="84">
        <v>30</v>
      </c>
      <c r="D85" s="85" t="s">
        <v>668</v>
      </c>
      <c r="E85" s="70">
        <v>3</v>
      </c>
      <c r="F85" s="306" t="s">
        <v>888</v>
      </c>
      <c r="G85" s="283"/>
    </row>
    <row r="86" spans="1:7" ht="48">
      <c r="A86" s="66">
        <v>83</v>
      </c>
      <c r="B86" s="86" t="s">
        <v>3683</v>
      </c>
      <c r="C86" s="86">
        <v>5</v>
      </c>
      <c r="D86" s="85" t="s">
        <v>578</v>
      </c>
      <c r="E86" s="70">
        <v>1</v>
      </c>
      <c r="F86" s="306" t="s">
        <v>889</v>
      </c>
      <c r="G86" s="283"/>
    </row>
    <row r="87" spans="1:7" ht="48">
      <c r="A87" s="66">
        <v>84</v>
      </c>
      <c r="B87" s="86" t="s">
        <v>3684</v>
      </c>
      <c r="C87" s="86">
        <v>5</v>
      </c>
      <c r="D87" s="85" t="s">
        <v>668</v>
      </c>
      <c r="E87" s="70">
        <v>11</v>
      </c>
      <c r="F87" s="306" t="s">
        <v>889</v>
      </c>
      <c r="G87" s="283"/>
    </row>
    <row r="88" spans="1:7" ht="60">
      <c r="A88" s="66">
        <v>85</v>
      </c>
      <c r="B88" s="86" t="s">
        <v>3692</v>
      </c>
      <c r="C88" s="84">
        <v>5</v>
      </c>
      <c r="D88" s="85" t="s">
        <v>668</v>
      </c>
      <c r="E88" s="70">
        <v>54</v>
      </c>
      <c r="F88" s="306" t="s">
        <v>890</v>
      </c>
      <c r="G88" s="283"/>
    </row>
    <row r="89" spans="1:7" ht="60">
      <c r="A89" s="66">
        <v>86</v>
      </c>
      <c r="B89" s="86" t="s">
        <v>3693</v>
      </c>
      <c r="C89" s="84">
        <v>5</v>
      </c>
      <c r="D89" s="85" t="s">
        <v>578</v>
      </c>
      <c r="E89" s="70">
        <v>40</v>
      </c>
      <c r="F89" s="306" t="s">
        <v>890</v>
      </c>
      <c r="G89" s="306" t="s">
        <v>4092</v>
      </c>
    </row>
    <row r="90" spans="1:7" ht="60">
      <c r="A90" s="66">
        <v>87</v>
      </c>
      <c r="B90" s="86" t="s">
        <v>3694</v>
      </c>
      <c r="C90" s="86">
        <v>5</v>
      </c>
      <c r="D90" s="85" t="s">
        <v>578</v>
      </c>
      <c r="E90" s="70">
        <v>26</v>
      </c>
      <c r="F90" s="306" t="s">
        <v>890</v>
      </c>
      <c r="G90" s="306" t="s">
        <v>4092</v>
      </c>
    </row>
    <row r="91" spans="1:7" ht="60">
      <c r="A91" s="66">
        <v>88</v>
      </c>
      <c r="B91" s="86" t="s">
        <v>3695</v>
      </c>
      <c r="C91" s="84">
        <v>5</v>
      </c>
      <c r="D91" s="85" t="s">
        <v>578</v>
      </c>
      <c r="E91" s="70">
        <v>35</v>
      </c>
      <c r="F91" s="306" t="s">
        <v>891</v>
      </c>
      <c r="G91" s="306" t="s">
        <v>4093</v>
      </c>
    </row>
    <row r="92" spans="1:7" ht="60">
      <c r="A92" s="66">
        <v>89</v>
      </c>
      <c r="B92" s="86" t="s">
        <v>3696</v>
      </c>
      <c r="C92" s="84">
        <v>5</v>
      </c>
      <c r="D92" s="85" t="s">
        <v>578</v>
      </c>
      <c r="E92" s="70">
        <v>30</v>
      </c>
      <c r="F92" s="306" t="s">
        <v>892</v>
      </c>
      <c r="G92" s="306" t="s">
        <v>4093</v>
      </c>
    </row>
    <row r="93" spans="1:7" ht="60">
      <c r="A93" s="66">
        <v>90</v>
      </c>
      <c r="B93" s="86" t="s">
        <v>3697</v>
      </c>
      <c r="C93" s="86">
        <v>5</v>
      </c>
      <c r="D93" s="85" t="s">
        <v>578</v>
      </c>
      <c r="E93" s="70">
        <v>30</v>
      </c>
      <c r="F93" s="306" t="s">
        <v>892</v>
      </c>
      <c r="G93" s="283"/>
    </row>
    <row r="94" spans="1:7" ht="72">
      <c r="A94" s="66">
        <v>91</v>
      </c>
      <c r="B94" s="86" t="s">
        <v>3698</v>
      </c>
      <c r="C94" s="86">
        <v>5</v>
      </c>
      <c r="D94" s="85" t="s">
        <v>578</v>
      </c>
      <c r="E94" s="70">
        <v>30</v>
      </c>
      <c r="F94" s="306" t="s">
        <v>892</v>
      </c>
      <c r="G94" s="306" t="s">
        <v>4093</v>
      </c>
    </row>
    <row r="95" spans="1:7" ht="36">
      <c r="A95" s="66">
        <v>92</v>
      </c>
      <c r="B95" s="86" t="s">
        <v>3704</v>
      </c>
      <c r="C95" s="86">
        <v>10</v>
      </c>
      <c r="D95" s="87" t="s">
        <v>668</v>
      </c>
      <c r="E95" s="70">
        <v>10</v>
      </c>
      <c r="F95" s="306" t="s">
        <v>893</v>
      </c>
      <c r="G95" s="283"/>
    </row>
    <row r="96" spans="1:7" ht="36">
      <c r="A96" s="66">
        <v>93</v>
      </c>
      <c r="B96" s="86" t="s">
        <v>697</v>
      </c>
      <c r="C96" s="86">
        <v>5</v>
      </c>
      <c r="D96" s="87" t="s">
        <v>668</v>
      </c>
      <c r="E96" s="88">
        <v>20</v>
      </c>
      <c r="F96" s="306" t="s">
        <v>893</v>
      </c>
      <c r="G96" s="283"/>
    </row>
    <row r="97" spans="1:7" ht="36">
      <c r="A97" s="66">
        <v>94</v>
      </c>
      <c r="B97" s="86" t="s">
        <v>698</v>
      </c>
      <c r="C97" s="84">
        <v>10</v>
      </c>
      <c r="D97" s="85" t="s">
        <v>668</v>
      </c>
      <c r="E97" s="70">
        <v>2</v>
      </c>
      <c r="F97" s="306" t="s">
        <v>893</v>
      </c>
      <c r="G97" s="283"/>
    </row>
    <row r="98" spans="1:7" ht="36">
      <c r="A98" s="66">
        <v>95</v>
      </c>
      <c r="B98" s="86" t="s">
        <v>3703</v>
      </c>
      <c r="C98" s="84">
        <v>10</v>
      </c>
      <c r="D98" s="85" t="s">
        <v>668</v>
      </c>
      <c r="E98" s="70">
        <v>20</v>
      </c>
      <c r="F98" s="306" t="s">
        <v>893</v>
      </c>
      <c r="G98" s="283"/>
    </row>
    <row r="99" spans="1:7" ht="36">
      <c r="A99" s="66">
        <v>96</v>
      </c>
      <c r="B99" s="86" t="s">
        <v>694</v>
      </c>
      <c r="C99" s="84">
        <v>30</v>
      </c>
      <c r="D99" s="85" t="s">
        <v>668</v>
      </c>
      <c r="E99" s="72">
        <v>2</v>
      </c>
      <c r="F99" s="306" t="s">
        <v>888</v>
      </c>
      <c r="G99" s="283"/>
    </row>
    <row r="100" spans="1:7" ht="25.5">
      <c r="A100" s="66">
        <v>97</v>
      </c>
      <c r="B100" s="103" t="s">
        <v>568</v>
      </c>
      <c r="C100" s="92">
        <v>1</v>
      </c>
      <c r="D100" s="93" t="s">
        <v>581</v>
      </c>
      <c r="E100" s="94">
        <v>1549</v>
      </c>
      <c r="F100" s="283"/>
      <c r="G100" s="283"/>
    </row>
    <row r="101" spans="1:7" ht="38.25">
      <c r="A101" s="66">
        <v>98</v>
      </c>
      <c r="B101" s="103" t="s">
        <v>569</v>
      </c>
      <c r="C101" s="92">
        <v>1</v>
      </c>
      <c r="D101" s="93" t="s">
        <v>581</v>
      </c>
      <c r="E101" s="94">
        <v>100</v>
      </c>
      <c r="F101" s="283"/>
      <c r="G101" s="283"/>
    </row>
    <row r="102" spans="1:7" ht="24">
      <c r="A102" s="66">
        <v>99</v>
      </c>
      <c r="B102" s="86" t="s">
        <v>2833</v>
      </c>
      <c r="C102" s="86">
        <v>6</v>
      </c>
      <c r="D102" s="85" t="s">
        <v>668</v>
      </c>
      <c r="E102" s="70">
        <v>10</v>
      </c>
      <c r="F102" s="283"/>
      <c r="G102" s="283"/>
    </row>
    <row r="103" spans="1:7" ht="36">
      <c r="A103" s="66">
        <v>100</v>
      </c>
      <c r="B103" s="86" t="s">
        <v>4121</v>
      </c>
      <c r="C103" s="84">
        <v>1</v>
      </c>
      <c r="D103" s="85" t="s">
        <v>665</v>
      </c>
      <c r="E103" s="70">
        <v>3</v>
      </c>
      <c r="F103" s="283"/>
      <c r="G103" s="283"/>
    </row>
    <row r="104" spans="1:7" ht="48">
      <c r="A104" s="66">
        <v>101</v>
      </c>
      <c r="B104" s="86" t="s">
        <v>2830</v>
      </c>
      <c r="C104" s="86">
        <v>10</v>
      </c>
      <c r="D104" s="85" t="s">
        <v>668</v>
      </c>
      <c r="E104" s="70">
        <v>40</v>
      </c>
      <c r="F104" s="306" t="s">
        <v>894</v>
      </c>
      <c r="G104" s="283"/>
    </row>
    <row r="105" spans="1:7" ht="48">
      <c r="A105" s="66">
        <v>102</v>
      </c>
      <c r="B105" s="86" t="s">
        <v>2831</v>
      </c>
      <c r="C105" s="84">
        <v>10</v>
      </c>
      <c r="D105" s="85" t="s">
        <v>668</v>
      </c>
      <c r="E105" s="70">
        <v>30</v>
      </c>
      <c r="F105" s="306" t="s">
        <v>894</v>
      </c>
      <c r="G105" s="283"/>
    </row>
    <row r="106" spans="1:7" ht="36">
      <c r="A106" s="66">
        <v>103</v>
      </c>
      <c r="B106" s="86" t="s">
        <v>2820</v>
      </c>
      <c r="C106" s="86">
        <v>100</v>
      </c>
      <c r="D106" s="85" t="s">
        <v>578</v>
      </c>
      <c r="E106" s="70">
        <v>10</v>
      </c>
      <c r="F106" s="306" t="s">
        <v>895</v>
      </c>
      <c r="G106" s="283"/>
    </row>
    <row r="107" spans="1:7" ht="36">
      <c r="A107" s="66">
        <v>104</v>
      </c>
      <c r="B107" s="86" t="s">
        <v>2821</v>
      </c>
      <c r="C107" s="86">
        <v>10</v>
      </c>
      <c r="D107" s="85" t="s">
        <v>578</v>
      </c>
      <c r="E107" s="70">
        <v>25</v>
      </c>
      <c r="F107" s="283"/>
      <c r="G107" s="283"/>
    </row>
    <row r="108" spans="1:7" ht="36">
      <c r="A108" s="66">
        <v>105</v>
      </c>
      <c r="B108" s="86" t="s">
        <v>2828</v>
      </c>
      <c r="C108" s="86">
        <v>10</v>
      </c>
      <c r="D108" s="85" t="s">
        <v>578</v>
      </c>
      <c r="E108" s="70">
        <v>20</v>
      </c>
      <c r="F108" s="283"/>
      <c r="G108" s="283"/>
    </row>
    <row r="109" spans="1:7" ht="25.5">
      <c r="A109" s="66">
        <v>106</v>
      </c>
      <c r="B109" s="86" t="s">
        <v>4126</v>
      </c>
      <c r="C109" s="86">
        <v>1</v>
      </c>
      <c r="D109" s="85" t="s">
        <v>666</v>
      </c>
      <c r="E109" s="72">
        <v>10</v>
      </c>
      <c r="F109" s="306" t="s">
        <v>896</v>
      </c>
      <c r="G109" s="283"/>
    </row>
    <row r="110" spans="1:7" ht="48">
      <c r="A110" s="66">
        <v>107</v>
      </c>
      <c r="B110" s="86" t="s">
        <v>701</v>
      </c>
      <c r="C110" s="86">
        <v>100</v>
      </c>
      <c r="D110" s="85" t="s">
        <v>578</v>
      </c>
      <c r="E110" s="70">
        <v>21</v>
      </c>
      <c r="F110" s="306" t="s">
        <v>897</v>
      </c>
      <c r="G110" s="283"/>
    </row>
    <row r="111" spans="1:7" ht="48">
      <c r="A111" s="66">
        <v>108</v>
      </c>
      <c r="B111" s="86" t="s">
        <v>702</v>
      </c>
      <c r="C111" s="86">
        <v>20</v>
      </c>
      <c r="D111" s="85" t="s">
        <v>578</v>
      </c>
      <c r="E111" s="70">
        <v>90</v>
      </c>
      <c r="F111" s="283"/>
      <c r="G111" s="283"/>
    </row>
    <row r="112" spans="1:7" ht="36">
      <c r="A112" s="66">
        <v>109</v>
      </c>
      <c r="B112" s="86" t="s">
        <v>4119</v>
      </c>
      <c r="C112" s="86">
        <v>1</v>
      </c>
      <c r="D112" s="85" t="s">
        <v>581</v>
      </c>
      <c r="E112" s="70">
        <v>15</v>
      </c>
      <c r="F112" s="306" t="s">
        <v>4094</v>
      </c>
      <c r="G112" s="306" t="s">
        <v>4094</v>
      </c>
    </row>
    <row r="113" spans="1:7" ht="36">
      <c r="A113" s="66">
        <v>110</v>
      </c>
      <c r="B113" s="86" t="s">
        <v>4120</v>
      </c>
      <c r="C113" s="86">
        <v>1</v>
      </c>
      <c r="D113" s="85" t="s">
        <v>581</v>
      </c>
      <c r="E113" s="70">
        <v>0</v>
      </c>
      <c r="F113" s="306" t="s">
        <v>4094</v>
      </c>
      <c r="G113" s="306" t="s">
        <v>4094</v>
      </c>
    </row>
    <row r="114" spans="1:7" ht="60">
      <c r="A114" s="66">
        <v>111</v>
      </c>
      <c r="B114" s="86" t="s">
        <v>689</v>
      </c>
      <c r="C114" s="86">
        <v>5</v>
      </c>
      <c r="D114" s="85" t="s">
        <v>617</v>
      </c>
      <c r="E114" s="88">
        <v>25</v>
      </c>
      <c r="F114" s="283"/>
      <c r="G114" s="283"/>
    </row>
    <row r="115" spans="1:7" ht="60">
      <c r="A115" s="66">
        <v>112</v>
      </c>
      <c r="B115" s="86" t="s">
        <v>690</v>
      </c>
      <c r="C115" s="86">
        <v>5</v>
      </c>
      <c r="D115" s="85" t="s">
        <v>617</v>
      </c>
      <c r="E115" s="70">
        <v>45</v>
      </c>
      <c r="F115" s="283"/>
      <c r="G115" s="283"/>
    </row>
    <row r="116" spans="1:7" ht="84">
      <c r="A116" s="66">
        <v>113</v>
      </c>
      <c r="B116" s="90" t="s">
        <v>692</v>
      </c>
      <c r="C116" s="90">
        <v>1</v>
      </c>
      <c r="D116" s="87" t="s">
        <v>665</v>
      </c>
      <c r="E116" s="70">
        <v>3</v>
      </c>
      <c r="F116" s="283"/>
      <c r="G116" s="283"/>
    </row>
    <row r="117" spans="1:7" ht="72">
      <c r="A117" s="66">
        <v>114</v>
      </c>
      <c r="B117" s="90" t="s">
        <v>4228</v>
      </c>
      <c r="C117" s="90">
        <v>1</v>
      </c>
      <c r="D117" s="87" t="s">
        <v>665</v>
      </c>
      <c r="E117" s="70">
        <v>3</v>
      </c>
      <c r="F117" s="283"/>
      <c r="G117" s="283"/>
    </row>
    <row r="118" spans="1:7" ht="72">
      <c r="A118" s="66">
        <v>115</v>
      </c>
      <c r="B118" s="90" t="s">
        <v>4229</v>
      </c>
      <c r="C118" s="90">
        <v>1</v>
      </c>
      <c r="D118" s="87" t="s">
        <v>665</v>
      </c>
      <c r="E118" s="70">
        <v>60</v>
      </c>
      <c r="F118" s="283"/>
      <c r="G118" s="283"/>
    </row>
    <row r="119" spans="1:7" ht="72">
      <c r="A119" s="66">
        <v>116</v>
      </c>
      <c r="B119" s="90" t="s">
        <v>3072</v>
      </c>
      <c r="C119" s="90">
        <v>6</v>
      </c>
      <c r="D119" s="87" t="s">
        <v>668</v>
      </c>
      <c r="E119" s="70">
        <v>3</v>
      </c>
      <c r="F119" s="283"/>
      <c r="G119" s="283"/>
    </row>
    <row r="120" spans="1:7" ht="48">
      <c r="A120" s="66">
        <v>117</v>
      </c>
      <c r="B120" s="86" t="s">
        <v>2832</v>
      </c>
      <c r="C120" s="86">
        <v>10</v>
      </c>
      <c r="D120" s="85" t="s">
        <v>668</v>
      </c>
      <c r="E120" s="70">
        <v>35</v>
      </c>
      <c r="F120" s="306" t="s">
        <v>898</v>
      </c>
      <c r="G120" s="283"/>
    </row>
    <row r="121" spans="1:7" ht="12.75">
      <c r="A121" s="66">
        <v>118</v>
      </c>
      <c r="B121" s="86" t="s">
        <v>592</v>
      </c>
      <c r="C121" s="84">
        <v>1</v>
      </c>
      <c r="D121" s="85" t="s">
        <v>593</v>
      </c>
      <c r="E121" s="70">
        <v>100</v>
      </c>
      <c r="F121" s="283"/>
      <c r="G121" s="283"/>
    </row>
    <row r="122" spans="1:7" ht="48">
      <c r="A122" s="66">
        <v>119</v>
      </c>
      <c r="B122" s="90" t="s">
        <v>3075</v>
      </c>
      <c r="C122" s="90">
        <v>25</v>
      </c>
      <c r="D122" s="87" t="s">
        <v>668</v>
      </c>
      <c r="E122" s="72">
        <v>5</v>
      </c>
      <c r="F122" s="283"/>
      <c r="G122" s="283"/>
    </row>
    <row r="123" spans="1:7" ht="36">
      <c r="A123" s="66">
        <v>120</v>
      </c>
      <c r="B123" s="86" t="s">
        <v>2825</v>
      </c>
      <c r="C123" s="86">
        <v>100</v>
      </c>
      <c r="D123" s="85" t="s">
        <v>668</v>
      </c>
      <c r="E123" s="70">
        <v>13</v>
      </c>
      <c r="F123" s="283"/>
      <c r="G123" s="283"/>
    </row>
    <row r="124" spans="1:7" ht="36">
      <c r="A124" s="66">
        <v>121</v>
      </c>
      <c r="B124" s="86" t="s">
        <v>2840</v>
      </c>
      <c r="C124" s="86">
        <v>10</v>
      </c>
      <c r="D124" s="85" t="s">
        <v>668</v>
      </c>
      <c r="E124" s="70">
        <v>22</v>
      </c>
      <c r="F124" s="306" t="s">
        <v>899</v>
      </c>
      <c r="G124" s="283"/>
    </row>
    <row r="125" spans="1:7" ht="36">
      <c r="A125" s="66">
        <v>122</v>
      </c>
      <c r="B125" s="86" t="s">
        <v>3055</v>
      </c>
      <c r="C125" s="86">
        <v>10</v>
      </c>
      <c r="D125" s="85" t="s">
        <v>668</v>
      </c>
      <c r="E125" s="70">
        <v>25</v>
      </c>
      <c r="F125" s="283"/>
      <c r="G125" s="283"/>
    </row>
    <row r="126" spans="1:7" ht="36">
      <c r="A126" s="66">
        <v>123</v>
      </c>
      <c r="B126" s="86" t="s">
        <v>2252</v>
      </c>
      <c r="C126" s="84">
        <v>10</v>
      </c>
      <c r="D126" s="85" t="s">
        <v>668</v>
      </c>
      <c r="E126" s="70">
        <v>60</v>
      </c>
      <c r="F126" s="283"/>
      <c r="G126" s="283"/>
    </row>
    <row r="127" spans="1:7" ht="36">
      <c r="A127" s="66">
        <v>124</v>
      </c>
      <c r="B127" s="86" t="s">
        <v>3687</v>
      </c>
      <c r="C127" s="86">
        <v>10</v>
      </c>
      <c r="D127" s="85"/>
      <c r="E127" s="70">
        <v>10</v>
      </c>
      <c r="F127" s="283"/>
      <c r="G127" s="283"/>
    </row>
    <row r="128" spans="1:7" ht="36">
      <c r="A128" s="66">
        <v>125</v>
      </c>
      <c r="B128" s="86" t="s">
        <v>3688</v>
      </c>
      <c r="C128" s="86">
        <v>10</v>
      </c>
      <c r="D128" s="85"/>
      <c r="E128" s="70">
        <v>10</v>
      </c>
      <c r="F128" s="283"/>
      <c r="G128" s="283"/>
    </row>
    <row r="129" spans="1:7" ht="36">
      <c r="A129" s="66">
        <v>126</v>
      </c>
      <c r="B129" s="86" t="s">
        <v>2248</v>
      </c>
      <c r="C129" s="86">
        <v>30</v>
      </c>
      <c r="D129" s="85" t="s">
        <v>668</v>
      </c>
      <c r="E129" s="72">
        <v>4</v>
      </c>
      <c r="F129" s="283"/>
      <c r="G129" s="283"/>
    </row>
    <row r="130" spans="1:7" ht="36">
      <c r="A130" s="66">
        <v>127</v>
      </c>
      <c r="B130" s="86" t="s">
        <v>2258</v>
      </c>
      <c r="C130" s="86">
        <v>6</v>
      </c>
      <c r="D130" s="85" t="s">
        <v>668</v>
      </c>
      <c r="E130" s="72">
        <v>5</v>
      </c>
      <c r="F130" s="283"/>
      <c r="G130" s="283"/>
    </row>
    <row r="131" spans="1:7" ht="12.75">
      <c r="A131" s="66">
        <v>128</v>
      </c>
      <c r="B131" s="86" t="s">
        <v>594</v>
      </c>
      <c r="C131" s="84">
        <v>1</v>
      </c>
      <c r="D131" s="85" t="s">
        <v>665</v>
      </c>
      <c r="E131" s="70">
        <v>280</v>
      </c>
      <c r="F131" s="283"/>
      <c r="G131" s="283"/>
    </row>
    <row r="132" spans="1:7" ht="36">
      <c r="A132" s="66">
        <v>129</v>
      </c>
      <c r="B132" s="90" t="s">
        <v>3073</v>
      </c>
      <c r="C132" s="90">
        <v>25</v>
      </c>
      <c r="D132" s="87" t="s">
        <v>668</v>
      </c>
      <c r="E132" s="70">
        <v>5</v>
      </c>
      <c r="F132" s="283"/>
      <c r="G132" s="283"/>
    </row>
    <row r="133" spans="1:7" ht="36">
      <c r="A133" s="66">
        <v>130</v>
      </c>
      <c r="B133" s="90" t="s">
        <v>3074</v>
      </c>
      <c r="C133" s="90">
        <v>25</v>
      </c>
      <c r="D133" s="87" t="s">
        <v>668</v>
      </c>
      <c r="E133" s="70">
        <v>5</v>
      </c>
      <c r="F133" s="283"/>
      <c r="G133" s="283"/>
    </row>
    <row r="134" spans="1:7" ht="48">
      <c r="A134" s="66">
        <v>131</v>
      </c>
      <c r="B134" s="86" t="s">
        <v>703</v>
      </c>
      <c r="C134" s="86">
        <v>50</v>
      </c>
      <c r="D134" s="85" t="s">
        <v>668</v>
      </c>
      <c r="E134" s="72">
        <v>21</v>
      </c>
      <c r="F134" s="306" t="s">
        <v>2565</v>
      </c>
      <c r="G134" s="283"/>
    </row>
    <row r="135" spans="1:7" ht="48">
      <c r="A135" s="66">
        <v>132</v>
      </c>
      <c r="B135" s="86" t="s">
        <v>2246</v>
      </c>
      <c r="C135" s="86">
        <v>50</v>
      </c>
      <c r="D135" s="85" t="s">
        <v>668</v>
      </c>
      <c r="E135" s="70">
        <v>44</v>
      </c>
      <c r="F135" s="306" t="s">
        <v>2565</v>
      </c>
      <c r="G135" s="283"/>
    </row>
    <row r="136" spans="1:7" ht="38.25">
      <c r="A136" s="66">
        <v>133</v>
      </c>
      <c r="B136" s="90" t="s">
        <v>2247</v>
      </c>
      <c r="C136" s="90">
        <v>50</v>
      </c>
      <c r="D136" s="87" t="s">
        <v>668</v>
      </c>
      <c r="E136" s="70">
        <v>4</v>
      </c>
      <c r="F136" s="306" t="s">
        <v>2565</v>
      </c>
      <c r="G136" s="283"/>
    </row>
    <row r="137" spans="1:7" ht="36">
      <c r="A137" s="66">
        <v>134</v>
      </c>
      <c r="B137" s="86" t="s">
        <v>2250</v>
      </c>
      <c r="C137" s="84">
        <v>5</v>
      </c>
      <c r="D137" s="85" t="s">
        <v>668</v>
      </c>
      <c r="E137" s="70">
        <v>3</v>
      </c>
      <c r="F137" s="283"/>
      <c r="G137" s="283"/>
    </row>
    <row r="138" spans="1:7" ht="36">
      <c r="A138" s="66">
        <v>135</v>
      </c>
      <c r="B138" s="86" t="s">
        <v>2822</v>
      </c>
      <c r="C138" s="86">
        <v>50</v>
      </c>
      <c r="D138" s="85" t="s">
        <v>668</v>
      </c>
      <c r="E138" s="70">
        <v>13</v>
      </c>
      <c r="F138" s="283"/>
      <c r="G138" s="283"/>
    </row>
    <row r="139" spans="1:7" ht="36">
      <c r="A139" s="66">
        <v>136</v>
      </c>
      <c r="B139" s="86" t="s">
        <v>2823</v>
      </c>
      <c r="C139" s="86">
        <v>20</v>
      </c>
      <c r="D139" s="85" t="s">
        <v>668</v>
      </c>
      <c r="E139" s="70">
        <v>13</v>
      </c>
      <c r="F139" s="283"/>
      <c r="G139" s="283"/>
    </row>
    <row r="140" spans="1:7" ht="36">
      <c r="A140" s="66">
        <v>137</v>
      </c>
      <c r="B140" s="86" t="s">
        <v>2827</v>
      </c>
      <c r="C140" s="86">
        <v>10</v>
      </c>
      <c r="D140" s="85" t="s">
        <v>668</v>
      </c>
      <c r="E140" s="70">
        <v>5</v>
      </c>
      <c r="F140" s="283"/>
      <c r="G140" s="283"/>
    </row>
    <row r="141" spans="1:7" ht="36">
      <c r="A141" s="66">
        <v>138</v>
      </c>
      <c r="B141" s="86" t="s">
        <v>2834</v>
      </c>
      <c r="C141" s="86">
        <v>25</v>
      </c>
      <c r="D141" s="85" t="s">
        <v>668</v>
      </c>
      <c r="E141" s="70">
        <v>5</v>
      </c>
      <c r="F141" s="283"/>
      <c r="G141" s="283"/>
    </row>
    <row r="142" spans="1:7" ht="36">
      <c r="A142" s="66">
        <v>139</v>
      </c>
      <c r="B142" s="86" t="s">
        <v>2835</v>
      </c>
      <c r="C142" s="86">
        <v>25</v>
      </c>
      <c r="D142" s="85" t="s">
        <v>668</v>
      </c>
      <c r="E142" s="70">
        <v>5</v>
      </c>
      <c r="F142" s="283"/>
      <c r="G142" s="283"/>
    </row>
    <row r="143" spans="1:7" ht="51">
      <c r="A143" s="66">
        <v>140</v>
      </c>
      <c r="B143" s="86" t="s">
        <v>3834</v>
      </c>
      <c r="C143" s="84">
        <v>12</v>
      </c>
      <c r="D143" s="85" t="s">
        <v>668</v>
      </c>
      <c r="E143" s="88">
        <v>40</v>
      </c>
      <c r="F143" s="306" t="s">
        <v>2566</v>
      </c>
      <c r="G143" s="306" t="s">
        <v>2566</v>
      </c>
    </row>
    <row r="144" spans="1:7" ht="48">
      <c r="A144" s="66">
        <v>141</v>
      </c>
      <c r="B144" s="86" t="s">
        <v>2253</v>
      </c>
      <c r="C144" s="84">
        <v>12</v>
      </c>
      <c r="D144" s="85" t="s">
        <v>668</v>
      </c>
      <c r="E144" s="70">
        <v>60</v>
      </c>
      <c r="F144" s="306" t="s">
        <v>2566</v>
      </c>
      <c r="G144" s="306" t="s">
        <v>2566</v>
      </c>
    </row>
    <row r="145" spans="1:7" ht="51.75">
      <c r="A145" s="66">
        <v>142</v>
      </c>
      <c r="B145" s="86" t="s">
        <v>2255</v>
      </c>
      <c r="C145" s="84">
        <v>12</v>
      </c>
      <c r="D145" s="85" t="s">
        <v>668</v>
      </c>
      <c r="E145" s="88">
        <v>40</v>
      </c>
      <c r="F145" s="306" t="s">
        <v>2566</v>
      </c>
      <c r="G145" s="306" t="s">
        <v>2566</v>
      </c>
    </row>
    <row r="146" spans="1:7" ht="48">
      <c r="A146" s="66">
        <v>143</v>
      </c>
      <c r="B146" s="86" t="s">
        <v>2257</v>
      </c>
      <c r="C146" s="84">
        <v>12</v>
      </c>
      <c r="D146" s="85" t="s">
        <v>668</v>
      </c>
      <c r="E146" s="72">
        <v>31</v>
      </c>
      <c r="F146" s="306" t="s">
        <v>2566</v>
      </c>
      <c r="G146" s="306" t="s">
        <v>2566</v>
      </c>
    </row>
    <row r="147" spans="1:7" ht="60">
      <c r="A147" s="66">
        <v>144</v>
      </c>
      <c r="B147" s="86" t="s">
        <v>2254</v>
      </c>
      <c r="C147" s="84">
        <v>8</v>
      </c>
      <c r="D147" s="85" t="s">
        <v>668</v>
      </c>
      <c r="E147" s="72">
        <v>4</v>
      </c>
      <c r="F147" s="306" t="s">
        <v>2566</v>
      </c>
      <c r="G147" s="306" t="s">
        <v>2566</v>
      </c>
    </row>
    <row r="148" spans="1:7" ht="60">
      <c r="A148" s="66">
        <v>145</v>
      </c>
      <c r="B148" s="86" t="s">
        <v>2256</v>
      </c>
      <c r="C148" s="84">
        <v>12</v>
      </c>
      <c r="D148" s="85" t="s">
        <v>578</v>
      </c>
      <c r="E148" s="88">
        <v>20</v>
      </c>
      <c r="F148" s="306" t="s">
        <v>2566</v>
      </c>
      <c r="G148" s="306" t="s">
        <v>2566</v>
      </c>
    </row>
    <row r="149" spans="1:7" ht="24">
      <c r="A149" s="66">
        <v>146</v>
      </c>
      <c r="B149" s="86" t="s">
        <v>3069</v>
      </c>
      <c r="C149" s="84">
        <v>12</v>
      </c>
      <c r="D149" s="85" t="s">
        <v>668</v>
      </c>
      <c r="E149" s="66">
        <v>45</v>
      </c>
      <c r="F149" s="283"/>
      <c r="G149" s="283"/>
    </row>
    <row r="150" spans="1:7" ht="24">
      <c r="A150" s="66">
        <v>147</v>
      </c>
      <c r="B150" s="86" t="s">
        <v>3070</v>
      </c>
      <c r="C150" s="84">
        <v>12</v>
      </c>
      <c r="D150" s="85" t="s">
        <v>578</v>
      </c>
      <c r="E150" s="66">
        <v>60</v>
      </c>
      <c r="F150" s="283"/>
      <c r="G150" s="283"/>
    </row>
    <row r="151" spans="1:7" ht="24">
      <c r="A151" s="66">
        <v>148</v>
      </c>
      <c r="B151" s="86" t="s">
        <v>3071</v>
      </c>
      <c r="C151" s="84">
        <v>12</v>
      </c>
      <c r="D151" s="85" t="s">
        <v>578</v>
      </c>
      <c r="E151" s="66">
        <v>50</v>
      </c>
      <c r="F151" s="283"/>
      <c r="G151" s="283"/>
    </row>
    <row r="152" spans="1:7" ht="36">
      <c r="A152" s="66">
        <v>149</v>
      </c>
      <c r="B152" s="90" t="s">
        <v>3700</v>
      </c>
      <c r="C152" s="90">
        <v>12</v>
      </c>
      <c r="D152" s="85" t="s">
        <v>668</v>
      </c>
      <c r="E152" s="66">
        <v>30</v>
      </c>
      <c r="F152" s="283"/>
      <c r="G152" s="283"/>
    </row>
    <row r="153" spans="1:7" ht="36">
      <c r="A153" s="66">
        <v>150</v>
      </c>
      <c r="B153" s="90" t="s">
        <v>3701</v>
      </c>
      <c r="C153" s="90">
        <v>24</v>
      </c>
      <c r="D153" s="85" t="s">
        <v>668</v>
      </c>
      <c r="E153" s="95">
        <v>20</v>
      </c>
      <c r="F153" s="283"/>
      <c r="G153" s="283"/>
    </row>
    <row r="154" spans="1:7" ht="24.75" thickBot="1">
      <c r="A154" s="66">
        <v>151</v>
      </c>
      <c r="B154" s="90" t="s">
        <v>3702</v>
      </c>
      <c r="C154" s="90">
        <v>6</v>
      </c>
      <c r="D154" s="85" t="s">
        <v>668</v>
      </c>
      <c r="E154" s="66">
        <v>20</v>
      </c>
      <c r="F154" s="283"/>
      <c r="G154" s="283"/>
    </row>
    <row r="155" spans="1:7" ht="13.5" thickBot="1">
      <c r="A155" s="6"/>
      <c r="B155" s="7" t="s">
        <v>2148</v>
      </c>
      <c r="C155" s="62"/>
      <c r="D155" s="16"/>
      <c r="E155" s="17"/>
      <c r="F155" s="283"/>
      <c r="G155" s="283"/>
    </row>
    <row r="158" ht="12.75">
      <c r="E158" s="1"/>
    </row>
  </sheetData>
  <sheetProtection/>
  <mergeCells count="1">
    <mergeCell ref="A1:E1"/>
  </mergeCells>
  <hyperlinks>
    <hyperlink ref="F4" r:id="rId1" display="http://wound.smith-nephew.com/uk/Product.asp?NodeId=2187&amp;UniqueId=0.9.2217.396.2221.2187&amp;Hide=True"/>
    <hyperlink ref="G4" r:id="rId2" display="http://wound.smith-nephew.com/uk/Product.asp?NodeId=2187&amp;UniqueId=0.9.2217.396.2221.2187&amp;Hide=True"/>
    <hyperlink ref="F5:G5" r:id="rId3" display="http://wound.smith-nephew.com/uk/Product.asp?NodeId=2187&amp;UniqueId=0.9.2217.396.2221.2187&amp;Hide=True"/>
    <hyperlink ref="F6" r:id="rId4" display="http://wound.smith-nephew.com/uk/Product.asp?NodeId=2187&amp;UniqueId=0.9.2217.396.2221.2187&amp;Hide=True"/>
    <hyperlink ref="G6" r:id="rId5" display="http://wound.smith-nephew.com/uk/Product.asp?NodeId=2187&amp;UniqueId=0.9.2217.396.2221.2187&amp;Hide=True"/>
    <hyperlink ref="F17" r:id="rId6" display="http://wound.smith-nephew.com/uk/popup.asp?NodeId=452&amp;Hide=True&amp;Tab="/>
    <hyperlink ref="G17" r:id="rId7" display="http://wound.smith-nephew.com/uk/popup.asp?NodeId=452&amp;Hide=True&amp;Tab="/>
    <hyperlink ref="F18" r:id="rId8" display="http://wound.smith-nephew.com/uk/popup.asp?NodeId=452&amp;Hide=True&amp;Tab="/>
    <hyperlink ref="G18" r:id="rId9" display="http://wound.smith-nephew.com/uk/popup.asp?NodeId=452&amp;Hide=True&amp;Tab="/>
    <hyperlink ref="F19" r:id="rId10" display="http://wound.smith-nephew.com/uk/popup.asp?NodeId=606&amp;Hide=True&amp;Tab="/>
    <hyperlink ref="G19" r:id="rId11" display="http://wound.smith-nephew.com/uk/popup.asp?NodeId=606&amp;Hide=True&amp;Tab="/>
    <hyperlink ref="F20" r:id="rId12" display="http://wound.smith-nephew.com/uk/popup.asp?NodeId=414&amp;Hide=True&amp;Tab="/>
    <hyperlink ref="F22" r:id="rId13" display="http://wound.smith-nephew.com/uk/popup.asp?NodeId=414&amp;Hide=True&amp;Tab="/>
    <hyperlink ref="G22" r:id="rId14" display="http://wound.smith-nephew.com/uk/popup.asp?NodeId=414&amp;Hide=True&amp;Tab="/>
    <hyperlink ref="F23" r:id="rId15" display="http://wound.smith-nephew.com/uk/popup.asp?NodeId=2167&amp;Hide=True&amp;Tab="/>
    <hyperlink ref="G23" r:id="rId16" display="http://wound.smith-nephew.com/uk/popup.asp?NodeId=2167&amp;Hide=True&amp;Tab="/>
    <hyperlink ref="F25" r:id="rId17" display="http://wound.smith-nephew.com/uk/Product.asp?NodeId=1786&amp;Tab=1&amp;Hide="/>
    <hyperlink ref="G25" r:id="rId18" display="http://wound.smith-nephew.com/uk/Product.asp?NodeId=1786&amp;Tab=1&amp;Hide="/>
    <hyperlink ref="F26" r:id="rId19" display="http://wound.smith-nephew.com/uk/Product.asp?NodeId=1786&amp;Tab=1&amp;Hide="/>
    <hyperlink ref="G26" r:id="rId20" display="http://wound.smith-nephew.com/uk/Product.asp?NodeId=1786&amp;Tab=1&amp;Hide="/>
    <hyperlink ref="F27" r:id="rId21" display="http://wound.smith-nephew.com/uk/Product.asp?NodeId=1786&amp;Tab=1&amp;Hide="/>
    <hyperlink ref="G27" r:id="rId22" display="http://wound.smith-nephew.com/uk/Product.asp?NodeId=1786&amp;Tab=1&amp;Hide="/>
    <hyperlink ref="F44" r:id="rId23" display="http://wound.smith-nephew.com/uk/Product.asp?NodeId=441"/>
    <hyperlink ref="G44" r:id="rId24" display="http://wound.smith-nephew.com/uk/Product.asp?NodeId=441"/>
    <hyperlink ref="F57" r:id="rId25" display="http://wound.smith-nephew.com/UK/Product.asp?NodeId=2224&amp;UniqueId=0.9.2217.396.2180.2224&amp;Hide=True"/>
    <hyperlink ref="G71" r:id="rId26" display="http://wound.smith-nephew.com/uk/popup.asp?NodeId=2059&amp;Hide=True&amp;Tab="/>
    <hyperlink ref="F75" r:id="rId27" display="http://wound.smith-nephew.com/uk/popup.asp?NodeId=2059&amp;Hide=True&amp;Tab="/>
    <hyperlink ref="G75" r:id="rId28" display="http://wound.smith-nephew.com/uk/popup.asp?NodeId=2059&amp;Hide=True&amp;Tab="/>
    <hyperlink ref="F76" r:id="rId29" display="http://wound.smith-nephew.com/uk/popup.asp?NodeId=555&amp;Hide=True&amp;Tab="/>
    <hyperlink ref="F77" r:id="rId30" display="http://wound.smith-nephew.com/uk/Product.asp?NodeId=738"/>
    <hyperlink ref="G77" r:id="rId31" display="http://wound.smith-nephew.com/uk/Product.asp?NodeId=738"/>
    <hyperlink ref="G89" r:id="rId32" display="http://wound.smith-nephew.com/uk/node.asp?NodeId=3778"/>
    <hyperlink ref="G90" r:id="rId33" display="http://wound.smith-nephew.com/uk/node.asp?NodeId=3778"/>
    <hyperlink ref="G91" r:id="rId34" display="http://wound.smith-nephew.com/uk/node.asp?NodeId=3779"/>
    <hyperlink ref="G92" r:id="rId35" display="http://wound.smith-nephew.com/uk/node.asp?NodeId=3779"/>
    <hyperlink ref="G94" r:id="rId36" display="http://wound.smith-nephew.com/uk/node.asp?NodeId=3779"/>
    <hyperlink ref="F112" r:id="rId37" display="http://wound.smith-nephew.com/uk/Product.asp?NodeId=536"/>
    <hyperlink ref="F113" r:id="rId38" display="http://wound.smith-nephew.com/uk/Product.asp?NodeId=536"/>
    <hyperlink ref="G112" r:id="rId39" display="http://wound.smith-nephew.com/uk/Product.asp?NodeId=536"/>
    <hyperlink ref="G113" r:id="rId40" display="http://wound.smith-nephew.com/uk/Product.asp?NodeId=536"/>
    <hyperlink ref="F24" r:id="rId41" display="http://productcatalogue.hartmann.info/PHb2c/catalog/Z_setCurrentArea.do?Z_areaID=3EC01F732482E056E10000000A808F21"/>
    <hyperlink ref="G24" r:id="rId42" display="http://productcatalogue.hartmann.info/PHb2c/catalog/Z_setCurrentArea.do?Z_areaID=3EC01F732482E056E10000000A808F21"/>
    <hyperlink ref="F67" r:id="rId43" display="http://productcatalogue.hartmann.info/PHb2c/catalog/Z_setCurrentArea.do?Z_areaID=3EC01F872482E056E10000000A808F21"/>
    <hyperlink ref="G67" r:id="rId44" display="http://productcatalogue.hartmann.info/PHb2c/catalog/Z_setCurrentArea.do?Z_areaID=3EC01F872482E056E10000000A808F21"/>
    <hyperlink ref="F68" r:id="rId45" display="http://productcatalogue.hartmann.info/PHb2c/catalog/Z_setCurrentArea.do?Z_areaID=3EC01F872482E056E10000000A808F21"/>
    <hyperlink ref="G68" r:id="rId46" display="http://productcatalogue.hartmann.info/PHb2c/catalog/Z_setCurrentArea.do?Z_areaID=3EC01F872482E056E10000000A808F21"/>
    <hyperlink ref="F69" r:id="rId47" display="http://productcatalogue.hartmann.info/PHb2c/catalog/Z_setCurrentArea.do?Z_areaID=3EC01FE72482E056E10000000A808F21#articlegroups"/>
    <hyperlink ref="F70" r:id="rId48" display="http://productcatalogue.hartmann.info/PHb2c/catalog/Z_setCurrentArea.do?Z_areaID=3EC01FE72482E056E10000000A808F21#articlegroups"/>
    <hyperlink ref="F71" r:id="rId49" display="http://productcatalogue.hartmann.info/PHb2c/catalog/Z_setCurrentArea.do?Z_areaID=3EC020052482E056E10000000A808F21"/>
    <hyperlink ref="F72" r:id="rId50" display="http://productcatalogue.hartmann.info/PHb2c/catalog/Z_setCurrentArea.do?Z_areaID=3EC020052482E056E10000000A808F21"/>
    <hyperlink ref="G72" r:id="rId51" display="http://productcatalogue.hartmann.info/PHb2c/catalog/Z_setCurrentArea.do?Z_areaID=3EC020052482E056E10000000A808F21"/>
    <hyperlink ref="F134" r:id="rId52" display="http://productcatalogue.hartmann.info/PHb2c/catalog/Z_setCurrentArea.do?Z_areaID=3EC0223B2482E056E10000000A808F21"/>
    <hyperlink ref="F135" r:id="rId53" display="http://productcatalogue.hartmann.info/PHb2c/catalog/Z_setCurrentArea.do?Z_areaID=3EC0223B2482E056E10000000A808F21"/>
    <hyperlink ref="F136" r:id="rId54" display="http://productcatalogue.hartmann.info/PHb2c/catalog/Z_setCurrentArea.do?Z_areaID=3EC0223B2482E056E10000000A808F21"/>
    <hyperlink ref="F143" r:id="rId55" display="http://productcatalogue.hartmann.info/PHb2c/catalog/Z_setCurrentArea.do?Z_areaID=3EC01F992482E056E10000000A808F21"/>
    <hyperlink ref="G143" r:id="rId56" display="http://productcatalogue.hartmann.info/PHb2c/catalog/Z_setCurrentArea.do?Z_areaID=3EC01F992482E056E10000000A808F21"/>
    <hyperlink ref="F144" r:id="rId57" display="http://productcatalogue.hartmann.info/PHb2c/catalog/Z_setCurrentArea.do?Z_areaID=3EC01F992482E056E10000000A808F21"/>
    <hyperlink ref="G144" r:id="rId58" display="http://productcatalogue.hartmann.info/PHb2c/catalog/Z_setCurrentArea.do?Z_areaID=3EC01F992482E056E10000000A808F21"/>
    <hyperlink ref="F145" r:id="rId59" display="http://productcatalogue.hartmann.info/PHb2c/catalog/Z_setCurrentArea.do?Z_areaID=3EC01F992482E056E10000000A808F21"/>
    <hyperlink ref="G145" r:id="rId60" display="http://productcatalogue.hartmann.info/PHb2c/catalog/Z_setCurrentArea.do?Z_areaID=3EC01F992482E056E10000000A808F21"/>
    <hyperlink ref="F146" r:id="rId61" display="http://productcatalogue.hartmann.info/PHb2c/catalog/Z_setCurrentArea.do?Z_areaID=3EC01F992482E056E10000000A808F21"/>
    <hyperlink ref="F147" r:id="rId62" display="http://productcatalogue.hartmann.info/PHb2c/catalog/Z_setCurrentArea.do?Z_areaID=3EC01F992482E056E10000000A808F21"/>
    <hyperlink ref="F148" r:id="rId63" display="http://productcatalogue.hartmann.info/PHb2c/catalog/Z_setCurrentArea.do?Z_areaID=3EC01F992482E056E10000000A808F21"/>
    <hyperlink ref="G146" r:id="rId64" display="http://productcatalogue.hartmann.info/PHb2c/catalog/Z_setCurrentArea.do?Z_areaID=3EC01F992482E056E10000000A808F21"/>
    <hyperlink ref="G147" r:id="rId65" display="http://productcatalogue.hartmann.info/PHb2c/catalog/Z_setCurrentArea.do?Z_areaID=3EC01F992482E056E10000000A808F21"/>
    <hyperlink ref="G148" r:id="rId66" display="http://productcatalogue.hartmann.info/PHb2c/catalog/Z_setCurrentArea.do?Z_areaID=3EC01F992482E056E10000000A808F21"/>
    <hyperlink ref="F7" r:id="rId67" display="http://www.jnjgateway.com/home.jhtml?loc=ZAENG&amp;page=viewContent&amp;contentId=09008b9880e0dca7&amp;parentId=09008b9880e0dd68"/>
    <hyperlink ref="G7" r:id="rId68" display="http://www.jnjgateway.com/home.jhtml?loc=ZAENG&amp;page=viewContent&amp;contentId=09008b9880e0dca7&amp;parentId=09008b9880e0dd68"/>
    <hyperlink ref="F43" r:id="rId69" display="http://www.jnjgateway.com/public/CAENG/BIOCLUSIVE_Brochure.pdf"/>
    <hyperlink ref="G43" r:id="rId70" display="http://solutions.3m.com/wps/portal/3M/en_US/SH/SkinHealth/products/catalog/?PC_7_RJH9U5230GE3E02LECFTDQG2O7_nid=8HTM693HKFbeB385P3RT67gl"/>
    <hyperlink ref="F45" r:id="rId71" display="http://solutions.3m.com/wps/portal/3M/en_US/SH/SkinHealth/brands/cavilon/?PC_7_RJH9U5230GE3E02LECFTDQGK06_nid=WDFGV5BFT5beB385P3RT67gl"/>
    <hyperlink ref="F47" r:id="rId72" display="http://solutions.3m.com/wps/portal/3M/en_US/SH/SkinHealth/brands/cavilon/?PC_7_RJH9U5230GE3E02LECFTDQGK06_nid=WGG8L31D09beB385P3RT67gl"/>
    <hyperlink ref="F48" r:id="rId73" display="http://solutions.3m.com/wps/portal/3M/en_US/SH/SkinHealth/brands/cavilon/?PC_7_RJH9U5230GE3E02LECFTDQGK06_nid=WGG8L31D09beB385P3RT67gl"/>
    <hyperlink ref="G48" r:id="rId74" display="http://solutions.3m.com/wps/portal/3M/en_US/SH/SkinHealth/brands/cavilon/?PC_7_RJH9U5230GE3E02LECFTDQGK06_nid=WGG8L31D09beB385P3RT67gl"/>
    <hyperlink ref="F61" r:id="rId75" display="http://www.vsm.si/files/granuflex.pdf"/>
    <hyperlink ref="F62" r:id="rId76" display="http://www.vsm.si/files/granuflex.pdf"/>
    <hyperlink ref="F63" r:id="rId77" display="http://www.vsm.si/files/granuflex.pdf"/>
    <hyperlink ref="F64" r:id="rId78" display="http://www.vsm.si/files/granuflex.pdf"/>
    <hyperlink ref="F65" r:id="rId79" display="http://www.vsm.si/files/granuflex.pdf"/>
    <hyperlink ref="F78" r:id="rId80" display="http://www.vsm.si/files/kaltostat.pdf"/>
    <hyperlink ref="F79" r:id="rId81" display="http://www.vsm.si/files/kaltostat.pdf"/>
    <hyperlink ref="F80" r:id="rId82" display="http://www.vsm.si/files/kaltostat.pdf"/>
    <hyperlink ref="F66" r:id="rId83" display="http://www.vsm.si/files/granugel.pdf"/>
    <hyperlink ref="F73" r:id="rId84" display="http://www.jnjgateway.com/public/GBENG/INADINE%20Brochure%20PDF.pdf"/>
    <hyperlink ref="F74" r:id="rId85" display="http://www.jnjgateway.com/public/GBENG/INADINE%20Brochure%20PDF.pdf"/>
    <hyperlink ref="G73" r:id="rId86" display="http://www.jnjgateway.com/home.jhtml?loc=GBENG&amp;page=viewContent&amp;contentId=09008b98804404a9&amp;parentId=09008b98804404c0"/>
    <hyperlink ref="G74" r:id="rId87" display="http://www.jnjgateway.com/home.jhtml?loc=GBENG&amp;page=viewContent&amp;contentId=09008b98804404a9&amp;parentId=09008b98804404c0"/>
    <hyperlink ref="F81" r:id="rId88" display="http://www.molnlycke.com/Files/Product%20Datasheets/Mepore%20Film(1).pdf"/>
    <hyperlink ref="F82" r:id="rId89" display="http://www.molnlycke.com/Files/Product%20Datasheets/Mepore%20Film(1).pdf"/>
    <hyperlink ref="F83" r:id="rId90" display="http://www.molnlycke.com/Files/Product%20Datasheets/Mepore%20Film(1).pdf"/>
    <hyperlink ref="F84" r:id="rId91" display="http://www.molnlycke.com/Files/Product%20Datasheets/Mepore%20Film(1).pdf"/>
    <hyperlink ref="F85" r:id="rId92" display="http://212.209.160.5/Files/Tendra/Product%20sheets/Mesalt_4P.pdf"/>
    <hyperlink ref="F86" r:id="rId93" display="http://www.molnlycke.com/Files/Tendra/Product%20sheets/mepiform_productsheet_sterile.pdf"/>
    <hyperlink ref="F87" r:id="rId94" display="http://www.molnlycke.com/Files/Tendra/Product%20sheets/mepiform_productsheet_sterile.pdf"/>
    <hyperlink ref="F88" r:id="rId95" display="http://www.molnlycke.com/Files/Tendra/Product%20sheets/New/Mepilex_product_sheet(1).pdf"/>
    <hyperlink ref="F89" r:id="rId96" display="http://www.molnlycke.com/Files/Tendra/Product%20sheets/New/Mepilex_product_sheet(1).pdf"/>
    <hyperlink ref="F90" r:id="rId97" display="http://www.molnlycke.com/Files/Tendra/Product%20sheets/New/Mepilex_product_sheet(1).pdf"/>
    <hyperlink ref="F91" r:id="rId98" display="http://www.molnlycke.com/Files/Tendra/Product%20sheets/New/Mepilex_Border.pdf"/>
    <hyperlink ref="F92" r:id="rId99" display="http://www.molnlycke.com/Files/Product%20Datasheets/Mepilex%20border.pdf"/>
    <hyperlink ref="F93" r:id="rId100" display="http://www.molnlycke.com/Files/Product%20Datasheets/Mepilex%20border.pdf"/>
    <hyperlink ref="F94" r:id="rId101" display="http://www.molnlycke.com/Files/Product%20Datasheets/Mepilex%20border.pdf"/>
    <hyperlink ref="F95" r:id="rId102" display="http://www.molnlycke.com/Files/Tendra/Product%20sheets/Mepitel_productsheet.pdf"/>
    <hyperlink ref="F96" r:id="rId103" display="http://www.molnlycke.com/Files/Tendra/Product%20sheets/Mepitel_productsheet.pdf"/>
    <hyperlink ref="F97" r:id="rId104" display="http://www.molnlycke.com/Files/Tendra/Product%20sheets/Mepitel_productsheet.pdf"/>
    <hyperlink ref="F98" r:id="rId105" display="http://www.molnlycke.com/Files/Tendra/Product%20sheets/Mepitel_productsheet.pdf"/>
    <hyperlink ref="F99" r:id="rId106" display="http://212.209.160.5/Files/Tendra/Product%20sheets/Mesalt_4P.pdf"/>
    <hyperlink ref="F104" r:id="rId107" display="http://www.molnlycke.com/Files/Tendra/Product%20sheets/Normlgel_4P.pdf"/>
    <hyperlink ref="F105" r:id="rId108" display="http://www.molnlycke.com/Files/Tendra/Product%20sheets/Normlgel_4P.pdf"/>
    <hyperlink ref="F106" r:id="rId109" display="http://wound.smith-nephew.com/uk/Product.asp?NodeId=813"/>
    <hyperlink ref="F109" r:id="rId110" display="http://wound.smith-nephew.com/uk/Product.asp?NodeId=533"/>
    <hyperlink ref="F110" r:id="rId111" display="http://wound.smith-nephew.com/uk/Standard.asp?NodeId=3467"/>
    <hyperlink ref="F120" r:id="rId112" display="http://www.molnlycke.com/Files/Tendra/Product%20sheets/Hypergel_4p.pdf"/>
    <hyperlink ref="F124" r:id="rId113" display="http://www.molnlycke.com/Files/Tendra/Product%20sheets/Melgisorb_4P.pdf"/>
  </hyperlinks>
  <printOptions/>
  <pageMargins left="0.7" right="0.7" top="0.75" bottom="0.75" header="0.3" footer="0.3"/>
  <pageSetup horizontalDpi="600" verticalDpi="600" orientation="portrait" paperSize="9" r:id="rId114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1"/>
  <sheetViews>
    <sheetView zoomScalePageLayoutView="0" workbookViewId="0" topLeftCell="A1">
      <pane xSplit="5" ySplit="3" topLeftCell="U32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A37" sqref="AA37"/>
    </sheetView>
  </sheetViews>
  <sheetFormatPr defaultColWidth="9.00390625" defaultRowHeight="12.75"/>
  <cols>
    <col min="1" max="1" width="5.375" style="1" customWidth="1"/>
    <col min="2" max="2" width="35.625" style="1" customWidth="1"/>
    <col min="3" max="3" width="9.75390625" style="1" customWidth="1"/>
    <col min="4" max="4" width="7.125" style="2" customWidth="1"/>
    <col min="5" max="5" width="7.125" style="1" customWidth="1"/>
    <col min="6" max="6" width="13.625" style="0" customWidth="1"/>
    <col min="7" max="7" width="6.875" style="0" customWidth="1"/>
    <col min="8" max="8" width="10.125" style="0" customWidth="1"/>
    <col min="9" max="9" width="8.00390625" style="0" customWidth="1"/>
    <col min="10" max="10" width="8.875" style="0" customWidth="1"/>
    <col min="11" max="11" width="12.875" style="0" customWidth="1"/>
    <col min="12" max="12" width="11.375" style="0" customWidth="1"/>
    <col min="13" max="13" width="18.25390625" style="0" customWidth="1"/>
    <col min="14" max="14" width="25.00390625" style="0" customWidth="1"/>
    <col min="15" max="15" width="22.375" style="0" customWidth="1"/>
    <col min="16" max="16" width="7.125" style="0" customWidth="1"/>
    <col min="17" max="17" width="6.875" style="0" customWidth="1"/>
    <col min="18" max="18" width="5.375" style="0" customWidth="1"/>
    <col min="19" max="19" width="8.00390625" style="0" customWidth="1"/>
    <col min="20" max="20" width="11.125" style="0" customWidth="1"/>
    <col min="21" max="21" width="12.875" style="0" customWidth="1"/>
    <col min="22" max="22" width="14.875" style="0" customWidth="1"/>
    <col min="23" max="23" width="14.25390625" style="0" customWidth="1"/>
    <col min="24" max="24" width="31.00390625" style="0" customWidth="1"/>
    <col min="25" max="25" width="22.625" style="0" customWidth="1"/>
  </cols>
  <sheetData>
    <row r="1" spans="1:25" ht="16.5" thickBot="1">
      <c r="A1" s="584" t="s">
        <v>647</v>
      </c>
      <c r="B1" s="585"/>
      <c r="C1" s="585"/>
      <c r="D1" s="585"/>
      <c r="E1" s="586"/>
      <c r="F1" s="594" t="s">
        <v>3290</v>
      </c>
      <c r="G1" s="611"/>
      <c r="H1" s="611"/>
      <c r="I1" s="611"/>
      <c r="J1" s="611"/>
      <c r="K1" s="611"/>
      <c r="L1" s="611"/>
      <c r="M1" s="611"/>
      <c r="N1" s="611"/>
      <c r="O1" s="613"/>
      <c r="P1" s="610" t="s">
        <v>1556</v>
      </c>
      <c r="Q1" s="611"/>
      <c r="R1" s="611"/>
      <c r="S1" s="611"/>
      <c r="T1" s="611"/>
      <c r="U1" s="611"/>
      <c r="V1" s="611"/>
      <c r="W1" s="611"/>
      <c r="X1" s="611"/>
      <c r="Y1" s="612"/>
    </row>
    <row r="2" spans="1:25" ht="12.75">
      <c r="A2" s="56" t="s">
        <v>648</v>
      </c>
      <c r="B2" s="56"/>
      <c r="C2" s="56" t="s">
        <v>4223</v>
      </c>
      <c r="D2" s="57" t="s">
        <v>649</v>
      </c>
      <c r="E2" s="56"/>
      <c r="F2" s="177" t="s">
        <v>4225</v>
      </c>
      <c r="G2" s="177" t="s">
        <v>650</v>
      </c>
      <c r="H2" s="597" t="s">
        <v>651</v>
      </c>
      <c r="I2" s="598"/>
      <c r="J2" s="178" t="s">
        <v>652</v>
      </c>
      <c r="K2" s="178" t="s">
        <v>653</v>
      </c>
      <c r="L2" s="177" t="s">
        <v>654</v>
      </c>
      <c r="M2" s="179" t="s">
        <v>2139</v>
      </c>
      <c r="N2" s="178" t="s">
        <v>2141</v>
      </c>
      <c r="O2" s="592" t="s">
        <v>2885</v>
      </c>
      <c r="P2" s="177" t="s">
        <v>4225</v>
      </c>
      <c r="Q2" s="177" t="s">
        <v>650</v>
      </c>
      <c r="R2" s="597" t="s">
        <v>651</v>
      </c>
      <c r="S2" s="598"/>
      <c r="T2" s="178" t="s">
        <v>652</v>
      </c>
      <c r="U2" s="178" t="s">
        <v>653</v>
      </c>
      <c r="V2" s="177" t="s">
        <v>654</v>
      </c>
      <c r="W2" s="179" t="s">
        <v>2139</v>
      </c>
      <c r="X2" s="178" t="s">
        <v>2141</v>
      </c>
      <c r="Y2" s="592" t="s">
        <v>2885</v>
      </c>
    </row>
    <row r="3" spans="1:25" ht="31.5" customHeight="1" thickBot="1">
      <c r="A3" s="58" t="s">
        <v>657</v>
      </c>
      <c r="B3" s="59" t="s">
        <v>658</v>
      </c>
      <c r="C3" s="59" t="s">
        <v>4224</v>
      </c>
      <c r="D3" s="60" t="s">
        <v>659</v>
      </c>
      <c r="E3" s="59" t="s">
        <v>660</v>
      </c>
      <c r="F3" s="180" t="s">
        <v>4226</v>
      </c>
      <c r="G3" s="180" t="s">
        <v>659</v>
      </c>
      <c r="H3" s="599" t="s">
        <v>661</v>
      </c>
      <c r="I3" s="600"/>
      <c r="J3" s="181" t="s">
        <v>662</v>
      </c>
      <c r="K3" s="181" t="s">
        <v>663</v>
      </c>
      <c r="L3" s="180" t="s">
        <v>664</v>
      </c>
      <c r="M3" s="182" t="s">
        <v>2138</v>
      </c>
      <c r="N3" s="182" t="s">
        <v>2140</v>
      </c>
      <c r="O3" s="593"/>
      <c r="P3" s="180" t="s">
        <v>4226</v>
      </c>
      <c r="Q3" s="180" t="s">
        <v>659</v>
      </c>
      <c r="R3" s="599" t="s">
        <v>661</v>
      </c>
      <c r="S3" s="600"/>
      <c r="T3" s="181" t="s">
        <v>662</v>
      </c>
      <c r="U3" s="181" t="s">
        <v>663</v>
      </c>
      <c r="V3" s="180" t="s">
        <v>664</v>
      </c>
      <c r="W3" s="182" t="s">
        <v>2138</v>
      </c>
      <c r="X3" s="182" t="s">
        <v>2140</v>
      </c>
      <c r="Y3" s="593"/>
    </row>
    <row r="4" spans="1:25" ht="24">
      <c r="A4" s="66">
        <v>1</v>
      </c>
      <c r="B4" s="96" t="s">
        <v>3042</v>
      </c>
      <c r="C4" s="96">
        <v>1</v>
      </c>
      <c r="D4" s="85" t="s">
        <v>665</v>
      </c>
      <c r="E4" s="97">
        <v>252</v>
      </c>
      <c r="F4" s="211">
        <v>132500507</v>
      </c>
      <c r="G4" s="212" t="s">
        <v>2199</v>
      </c>
      <c r="H4" s="213">
        <v>1</v>
      </c>
      <c r="I4" s="185" t="s">
        <v>367</v>
      </c>
      <c r="J4" s="214">
        <v>4.0046</v>
      </c>
      <c r="K4" s="186">
        <v>252</v>
      </c>
      <c r="L4" s="187">
        <v>1009.1591999999999</v>
      </c>
      <c r="M4" s="215" t="s">
        <v>1661</v>
      </c>
      <c r="N4" s="216" t="s">
        <v>1662</v>
      </c>
      <c r="O4" s="216"/>
      <c r="P4" s="183">
        <v>132145</v>
      </c>
      <c r="Q4" s="184" t="s">
        <v>665</v>
      </c>
      <c r="R4" s="183">
        <v>1</v>
      </c>
      <c r="S4" s="185" t="s">
        <v>3319</v>
      </c>
      <c r="T4" s="184">
        <v>11.124500000000001</v>
      </c>
      <c r="U4" s="186">
        <v>252</v>
      </c>
      <c r="V4" s="187">
        <v>2803.3740000000003</v>
      </c>
      <c r="W4" s="207" t="s">
        <v>2659</v>
      </c>
      <c r="X4" s="217" t="s">
        <v>2660</v>
      </c>
      <c r="Y4" s="217"/>
    </row>
    <row r="5" spans="1:25" ht="12.75">
      <c r="A5" s="66">
        <v>2</v>
      </c>
      <c r="B5" s="84" t="s">
        <v>3043</v>
      </c>
      <c r="C5" s="84">
        <v>1</v>
      </c>
      <c r="D5" s="85" t="s">
        <v>665</v>
      </c>
      <c r="E5" s="97">
        <v>18</v>
      </c>
      <c r="F5" s="218">
        <v>132410087</v>
      </c>
      <c r="G5" s="219" t="s">
        <v>2199</v>
      </c>
      <c r="H5" s="220">
        <v>1</v>
      </c>
      <c r="I5" s="185" t="s">
        <v>367</v>
      </c>
      <c r="J5" s="214">
        <v>13.832</v>
      </c>
      <c r="K5" s="186">
        <v>18</v>
      </c>
      <c r="L5" s="187">
        <v>248.976</v>
      </c>
      <c r="M5" s="215" t="s">
        <v>2629</v>
      </c>
      <c r="N5" s="216" t="s">
        <v>1521</v>
      </c>
      <c r="O5" s="216"/>
      <c r="P5" s="183">
        <v>15441</v>
      </c>
      <c r="Q5" s="184" t="s">
        <v>665</v>
      </c>
      <c r="R5" s="183">
        <v>1</v>
      </c>
      <c r="S5" s="185" t="s">
        <v>3319</v>
      </c>
      <c r="T5" s="184">
        <v>13.832</v>
      </c>
      <c r="U5" s="186">
        <v>18</v>
      </c>
      <c r="V5" s="187">
        <v>248.976</v>
      </c>
      <c r="W5" s="207" t="s">
        <v>2659</v>
      </c>
      <c r="X5" s="217" t="s">
        <v>2661</v>
      </c>
      <c r="Y5" s="217"/>
    </row>
    <row r="6" spans="1:25" ht="48">
      <c r="A6" s="66">
        <v>3</v>
      </c>
      <c r="B6" s="98" t="s">
        <v>676</v>
      </c>
      <c r="C6" s="98">
        <v>1</v>
      </c>
      <c r="D6" s="99" t="s">
        <v>3044</v>
      </c>
      <c r="E6" s="97">
        <v>490</v>
      </c>
      <c r="F6" s="218">
        <v>131305883</v>
      </c>
      <c r="G6" s="219" t="s">
        <v>2199</v>
      </c>
      <c r="H6" s="220">
        <v>1</v>
      </c>
      <c r="I6" s="185" t="s">
        <v>1522</v>
      </c>
      <c r="J6" s="214">
        <v>0.2668</v>
      </c>
      <c r="K6" s="186">
        <v>490</v>
      </c>
      <c r="L6" s="187">
        <v>130.732</v>
      </c>
      <c r="M6" s="215" t="s">
        <v>2636</v>
      </c>
      <c r="N6" s="216" t="s">
        <v>1557</v>
      </c>
      <c r="O6" s="216"/>
      <c r="P6" s="183">
        <v>90220</v>
      </c>
      <c r="Q6" s="184" t="s">
        <v>665</v>
      </c>
      <c r="R6" s="183">
        <v>100</v>
      </c>
      <c r="S6" s="185" t="s">
        <v>1523</v>
      </c>
      <c r="T6" s="184">
        <v>20.1495</v>
      </c>
      <c r="U6" s="186">
        <v>4.9</v>
      </c>
      <c r="V6" s="187">
        <v>98.73255</v>
      </c>
      <c r="W6" s="207" t="s">
        <v>2662</v>
      </c>
      <c r="X6" s="217" t="s">
        <v>1524</v>
      </c>
      <c r="Y6" s="217" t="s">
        <v>2883</v>
      </c>
    </row>
    <row r="7" spans="1:25" ht="38.25" customHeight="1">
      <c r="A7" s="66">
        <v>4</v>
      </c>
      <c r="B7" s="84" t="s">
        <v>675</v>
      </c>
      <c r="C7" s="84">
        <v>1</v>
      </c>
      <c r="D7" s="85" t="s">
        <v>581</v>
      </c>
      <c r="E7" s="97">
        <v>35</v>
      </c>
      <c r="F7" s="218">
        <v>431303584</v>
      </c>
      <c r="G7" s="219" t="s">
        <v>2199</v>
      </c>
      <c r="H7" s="220">
        <v>1</v>
      </c>
      <c r="I7" s="185" t="s">
        <v>393</v>
      </c>
      <c r="J7" s="214">
        <v>3.5652</v>
      </c>
      <c r="K7" s="186">
        <v>35</v>
      </c>
      <c r="L7" s="187">
        <v>124.782</v>
      </c>
      <c r="M7" s="215" t="s">
        <v>2639</v>
      </c>
      <c r="N7" s="216" t="s">
        <v>1525</v>
      </c>
      <c r="O7" s="216"/>
      <c r="P7" s="209" t="s">
        <v>1526</v>
      </c>
      <c r="Q7" s="184" t="s">
        <v>665</v>
      </c>
      <c r="R7" s="183">
        <v>1</v>
      </c>
      <c r="S7" s="185" t="s">
        <v>1527</v>
      </c>
      <c r="T7" s="184">
        <v>2.812</v>
      </c>
      <c r="U7" s="186">
        <v>35</v>
      </c>
      <c r="V7" s="187">
        <v>98.42</v>
      </c>
      <c r="W7" s="207" t="s">
        <v>2662</v>
      </c>
      <c r="X7" s="217" t="s">
        <v>2663</v>
      </c>
      <c r="Y7" s="217" t="s">
        <v>2883</v>
      </c>
    </row>
    <row r="8" spans="1:25" ht="38.25" customHeight="1">
      <c r="A8" s="66">
        <v>5</v>
      </c>
      <c r="B8" s="89" t="s">
        <v>1484</v>
      </c>
      <c r="C8" s="89">
        <v>1</v>
      </c>
      <c r="D8" s="87" t="s">
        <v>665</v>
      </c>
      <c r="E8" s="100">
        <v>90</v>
      </c>
      <c r="F8" s="218">
        <v>131305786</v>
      </c>
      <c r="G8" s="219" t="s">
        <v>2199</v>
      </c>
      <c r="H8" s="220">
        <v>1</v>
      </c>
      <c r="I8" s="185" t="s">
        <v>367</v>
      </c>
      <c r="J8" s="214">
        <v>3.1685</v>
      </c>
      <c r="K8" s="186">
        <v>90</v>
      </c>
      <c r="L8" s="187">
        <v>285.165</v>
      </c>
      <c r="M8" s="215" t="s">
        <v>2636</v>
      </c>
      <c r="N8" s="216" t="s">
        <v>1558</v>
      </c>
      <c r="O8" s="216"/>
      <c r="P8" s="183">
        <v>90241</v>
      </c>
      <c r="Q8" s="184" t="s">
        <v>665</v>
      </c>
      <c r="R8" s="183">
        <v>1</v>
      </c>
      <c r="S8" s="185" t="s">
        <v>3319</v>
      </c>
      <c r="T8" s="184">
        <v>2.4776</v>
      </c>
      <c r="U8" s="186">
        <v>90</v>
      </c>
      <c r="V8" s="187">
        <v>222.98399999999998</v>
      </c>
      <c r="W8" s="207" t="s">
        <v>2662</v>
      </c>
      <c r="X8" s="217" t="s">
        <v>2664</v>
      </c>
      <c r="Y8" s="217" t="s">
        <v>2883</v>
      </c>
    </row>
    <row r="9" spans="1:25" ht="36">
      <c r="A9" s="66">
        <v>6</v>
      </c>
      <c r="B9" s="89" t="s">
        <v>1485</v>
      </c>
      <c r="C9" s="89">
        <v>1</v>
      </c>
      <c r="D9" s="87" t="s">
        <v>665</v>
      </c>
      <c r="E9" s="100">
        <v>1020</v>
      </c>
      <c r="F9" s="218">
        <v>131305859</v>
      </c>
      <c r="G9" s="219" t="s">
        <v>2199</v>
      </c>
      <c r="H9" s="220">
        <v>1</v>
      </c>
      <c r="I9" s="185" t="s">
        <v>367</v>
      </c>
      <c r="J9" s="214">
        <v>2.0061</v>
      </c>
      <c r="K9" s="186">
        <v>1020</v>
      </c>
      <c r="L9" s="187">
        <v>2046.222</v>
      </c>
      <c r="M9" s="215" t="s">
        <v>2636</v>
      </c>
      <c r="N9" s="216" t="s">
        <v>1559</v>
      </c>
      <c r="O9" s="216"/>
      <c r="P9" s="183">
        <v>90204</v>
      </c>
      <c r="Q9" s="184" t="s">
        <v>665</v>
      </c>
      <c r="R9" s="183">
        <v>2</v>
      </c>
      <c r="S9" s="185" t="s">
        <v>3319</v>
      </c>
      <c r="T9" s="184">
        <v>1.9684</v>
      </c>
      <c r="U9" s="186">
        <v>510</v>
      </c>
      <c r="V9" s="187">
        <v>1003.884</v>
      </c>
      <c r="W9" s="207" t="s">
        <v>2662</v>
      </c>
      <c r="X9" s="217" t="s">
        <v>2664</v>
      </c>
      <c r="Y9" s="217" t="s">
        <v>2883</v>
      </c>
    </row>
    <row r="10" spans="1:25" ht="36">
      <c r="A10" s="66">
        <v>7</v>
      </c>
      <c r="B10" s="86" t="s">
        <v>3045</v>
      </c>
      <c r="C10" s="86">
        <v>1</v>
      </c>
      <c r="D10" s="87" t="s">
        <v>597</v>
      </c>
      <c r="E10" s="100">
        <v>5</v>
      </c>
      <c r="F10" s="218">
        <v>131305409</v>
      </c>
      <c r="G10" s="219" t="s">
        <v>2199</v>
      </c>
      <c r="H10" s="220">
        <v>1</v>
      </c>
      <c r="I10" s="185" t="s">
        <v>1528</v>
      </c>
      <c r="J10" s="214">
        <v>10.7835</v>
      </c>
      <c r="K10" s="186">
        <v>5</v>
      </c>
      <c r="L10" s="187">
        <v>53.9175</v>
      </c>
      <c r="M10" s="215" t="s">
        <v>1529</v>
      </c>
      <c r="N10" s="216" t="s">
        <v>1530</v>
      </c>
      <c r="O10" s="216"/>
      <c r="P10" s="183">
        <v>544771</v>
      </c>
      <c r="Q10" s="184" t="s">
        <v>665</v>
      </c>
      <c r="R10" s="183">
        <v>1</v>
      </c>
      <c r="S10" s="185" t="s">
        <v>1531</v>
      </c>
      <c r="T10" s="184">
        <v>11.267</v>
      </c>
      <c r="U10" s="186">
        <v>5</v>
      </c>
      <c r="V10" s="187">
        <v>56.335</v>
      </c>
      <c r="W10" s="207" t="s">
        <v>2637</v>
      </c>
      <c r="X10" s="217" t="s">
        <v>2665</v>
      </c>
      <c r="Y10" s="217"/>
    </row>
    <row r="11" spans="1:25" ht="24">
      <c r="A11" s="66">
        <v>8</v>
      </c>
      <c r="B11" s="84" t="s">
        <v>3046</v>
      </c>
      <c r="C11" s="84">
        <v>1</v>
      </c>
      <c r="D11" s="85" t="s">
        <v>665</v>
      </c>
      <c r="E11" s="97">
        <v>89</v>
      </c>
      <c r="F11" s="218">
        <v>330498576</v>
      </c>
      <c r="G11" s="219" t="s">
        <v>2199</v>
      </c>
      <c r="H11" s="220">
        <v>1</v>
      </c>
      <c r="I11" s="185" t="s">
        <v>367</v>
      </c>
      <c r="J11" s="214">
        <v>6.3307</v>
      </c>
      <c r="K11" s="186">
        <v>89</v>
      </c>
      <c r="L11" s="187">
        <v>563.4323</v>
      </c>
      <c r="M11" s="215" t="s">
        <v>2638</v>
      </c>
      <c r="N11" s="216" t="s">
        <v>1532</v>
      </c>
      <c r="O11" s="216"/>
      <c r="P11" s="183">
        <v>20267</v>
      </c>
      <c r="Q11" s="184" t="s">
        <v>665</v>
      </c>
      <c r="R11" s="183">
        <v>1</v>
      </c>
      <c r="S11" s="185" t="s">
        <v>3319</v>
      </c>
      <c r="T11" s="184">
        <v>6</v>
      </c>
      <c r="U11" s="186">
        <v>89</v>
      </c>
      <c r="V11" s="187">
        <v>534</v>
      </c>
      <c r="W11" s="207" t="s">
        <v>2659</v>
      </c>
      <c r="X11" s="217" t="s">
        <v>2666</v>
      </c>
      <c r="Y11" s="217"/>
    </row>
    <row r="12" spans="1:25" ht="36">
      <c r="A12" s="66">
        <v>9</v>
      </c>
      <c r="B12" s="84" t="s">
        <v>3047</v>
      </c>
      <c r="C12" s="84">
        <v>1</v>
      </c>
      <c r="D12" s="85" t="s">
        <v>665</v>
      </c>
      <c r="E12" s="97">
        <v>30</v>
      </c>
      <c r="F12" s="218">
        <v>431304955</v>
      </c>
      <c r="G12" s="219" t="s">
        <v>2199</v>
      </c>
      <c r="H12" s="220">
        <v>1</v>
      </c>
      <c r="I12" s="185" t="s">
        <v>367</v>
      </c>
      <c r="J12" s="214">
        <v>18.1091</v>
      </c>
      <c r="K12" s="186">
        <v>30</v>
      </c>
      <c r="L12" s="187">
        <v>543.273</v>
      </c>
      <c r="M12" s="215" t="s">
        <v>2639</v>
      </c>
      <c r="N12" s="216" t="s">
        <v>1533</v>
      </c>
      <c r="O12" s="216"/>
      <c r="P12" s="183">
        <v>25258</v>
      </c>
      <c r="Q12" s="184" t="s">
        <v>665</v>
      </c>
      <c r="R12" s="183">
        <v>1</v>
      </c>
      <c r="S12" s="185" t="s">
        <v>3319</v>
      </c>
      <c r="T12" s="184">
        <v>18.6252</v>
      </c>
      <c r="U12" s="186">
        <v>30</v>
      </c>
      <c r="V12" s="187">
        <v>558.756</v>
      </c>
      <c r="W12" s="207" t="s">
        <v>2639</v>
      </c>
      <c r="X12" s="217" t="s">
        <v>2667</v>
      </c>
      <c r="Y12" s="217"/>
    </row>
    <row r="13" spans="1:25" ht="38.25" customHeight="1">
      <c r="A13" s="66">
        <v>10</v>
      </c>
      <c r="B13" s="86" t="s">
        <v>3048</v>
      </c>
      <c r="C13" s="86">
        <v>1</v>
      </c>
      <c r="D13" s="85" t="s">
        <v>665</v>
      </c>
      <c r="E13" s="100">
        <v>36</v>
      </c>
      <c r="F13" s="218">
        <v>131307045</v>
      </c>
      <c r="G13" s="219" t="s">
        <v>2199</v>
      </c>
      <c r="H13" s="220">
        <v>1</v>
      </c>
      <c r="I13" s="185" t="s">
        <v>367</v>
      </c>
      <c r="J13" s="214">
        <v>22.9423</v>
      </c>
      <c r="K13" s="186">
        <v>36</v>
      </c>
      <c r="L13" s="187">
        <v>825.9227999999999</v>
      </c>
      <c r="M13" s="215" t="s">
        <v>2588</v>
      </c>
      <c r="N13" s="216" t="s">
        <v>1534</v>
      </c>
      <c r="O13" s="216"/>
      <c r="P13" s="183">
        <v>54844</v>
      </c>
      <c r="Q13" s="184" t="s">
        <v>665</v>
      </c>
      <c r="R13" s="183">
        <v>1</v>
      </c>
      <c r="S13" s="185" t="s">
        <v>3319</v>
      </c>
      <c r="T13" s="184">
        <v>26.7425</v>
      </c>
      <c r="U13" s="186">
        <v>36</v>
      </c>
      <c r="V13" s="187">
        <v>962.73</v>
      </c>
      <c r="W13" s="207" t="s">
        <v>2588</v>
      </c>
      <c r="X13" s="217" t="s">
        <v>1535</v>
      </c>
      <c r="Y13" s="217"/>
    </row>
    <row r="14" spans="1:25" ht="24">
      <c r="A14" s="66">
        <v>11</v>
      </c>
      <c r="B14" s="98" t="s">
        <v>1486</v>
      </c>
      <c r="C14" s="98">
        <v>1</v>
      </c>
      <c r="D14" s="85" t="s">
        <v>665</v>
      </c>
      <c r="E14" s="97">
        <v>779</v>
      </c>
      <c r="F14" s="218">
        <v>431304025</v>
      </c>
      <c r="G14" s="219" t="s">
        <v>2199</v>
      </c>
      <c r="H14" s="220">
        <v>1</v>
      </c>
      <c r="I14" s="185" t="s">
        <v>367</v>
      </c>
      <c r="J14" s="214">
        <v>2.6634</v>
      </c>
      <c r="K14" s="186">
        <v>779</v>
      </c>
      <c r="L14" s="187">
        <v>2074.7886000000003</v>
      </c>
      <c r="M14" s="215" t="s">
        <v>2639</v>
      </c>
      <c r="N14" s="216" t="s">
        <v>3120</v>
      </c>
      <c r="O14" s="216"/>
      <c r="P14" s="183">
        <v>90300</v>
      </c>
      <c r="Q14" s="184" t="s">
        <v>665</v>
      </c>
      <c r="R14" s="183">
        <v>2</v>
      </c>
      <c r="S14" s="185" t="s">
        <v>3319</v>
      </c>
      <c r="T14" s="184">
        <v>2.91</v>
      </c>
      <c r="U14" s="186">
        <v>389.5</v>
      </c>
      <c r="V14" s="187">
        <v>1133.445</v>
      </c>
      <c r="W14" s="207" t="s">
        <v>2662</v>
      </c>
      <c r="X14" s="217" t="s">
        <v>2668</v>
      </c>
      <c r="Y14" s="217" t="s">
        <v>2883</v>
      </c>
    </row>
    <row r="15" spans="1:25" ht="24">
      <c r="A15" s="66">
        <v>12</v>
      </c>
      <c r="B15" s="86" t="s">
        <v>1487</v>
      </c>
      <c r="C15" s="86">
        <v>1</v>
      </c>
      <c r="D15" s="85" t="s">
        <v>665</v>
      </c>
      <c r="E15" s="100">
        <v>15</v>
      </c>
      <c r="F15" s="218">
        <v>131305832</v>
      </c>
      <c r="G15" s="219" t="s">
        <v>2199</v>
      </c>
      <c r="H15" s="220">
        <v>1</v>
      </c>
      <c r="I15" s="185" t="s">
        <v>367</v>
      </c>
      <c r="J15" s="214">
        <v>7.6736</v>
      </c>
      <c r="K15" s="186">
        <v>15</v>
      </c>
      <c r="L15" s="187">
        <v>115.10400000000001</v>
      </c>
      <c r="M15" s="215" t="s">
        <v>2636</v>
      </c>
      <c r="N15" s="216" t="s">
        <v>3121</v>
      </c>
      <c r="O15" s="216"/>
      <c r="P15" s="183">
        <v>90301</v>
      </c>
      <c r="Q15" s="184" t="s">
        <v>665</v>
      </c>
      <c r="R15" s="183">
        <v>1</v>
      </c>
      <c r="S15" s="185" t="s">
        <v>3319</v>
      </c>
      <c r="T15" s="184">
        <v>3.2472</v>
      </c>
      <c r="U15" s="186">
        <v>15</v>
      </c>
      <c r="V15" s="187">
        <v>48.708</v>
      </c>
      <c r="W15" s="207" t="s">
        <v>2662</v>
      </c>
      <c r="X15" s="217" t="s">
        <v>2668</v>
      </c>
      <c r="Y15" s="217" t="s">
        <v>2883</v>
      </c>
    </row>
    <row r="16" spans="1:25" ht="48">
      <c r="A16" s="66">
        <v>13</v>
      </c>
      <c r="B16" s="98" t="s">
        <v>1488</v>
      </c>
      <c r="C16" s="98">
        <v>1</v>
      </c>
      <c r="D16" s="85" t="s">
        <v>665</v>
      </c>
      <c r="E16" s="97">
        <v>396</v>
      </c>
      <c r="F16" s="218">
        <v>431304890</v>
      </c>
      <c r="G16" s="219" t="s">
        <v>2199</v>
      </c>
      <c r="H16" s="220">
        <v>1</v>
      </c>
      <c r="I16" s="185" t="s">
        <v>367</v>
      </c>
      <c r="J16" s="214">
        <v>2.565</v>
      </c>
      <c r="K16" s="186">
        <v>396</v>
      </c>
      <c r="L16" s="187">
        <v>1015.74</v>
      </c>
      <c r="M16" s="215" t="s">
        <v>2639</v>
      </c>
      <c r="N16" s="216" t="s">
        <v>3122</v>
      </c>
      <c r="O16" s="216"/>
      <c r="P16" s="183">
        <v>90290</v>
      </c>
      <c r="Q16" s="184" t="s">
        <v>665</v>
      </c>
      <c r="R16" s="183">
        <v>1</v>
      </c>
      <c r="S16" s="185" t="s">
        <v>3319</v>
      </c>
      <c r="T16" s="184">
        <v>1.9988</v>
      </c>
      <c r="U16" s="186">
        <v>396</v>
      </c>
      <c r="V16" s="187">
        <v>791.5247999999999</v>
      </c>
      <c r="W16" s="207" t="s">
        <v>2662</v>
      </c>
      <c r="X16" s="217" t="s">
        <v>2669</v>
      </c>
      <c r="Y16" s="217" t="s">
        <v>2883</v>
      </c>
    </row>
    <row r="17" spans="1:25" ht="38.25" customHeight="1">
      <c r="A17" s="66">
        <v>14</v>
      </c>
      <c r="B17" s="84" t="s">
        <v>678</v>
      </c>
      <c r="C17" s="84">
        <v>1</v>
      </c>
      <c r="D17" s="85" t="s">
        <v>665</v>
      </c>
      <c r="E17" s="97">
        <v>118</v>
      </c>
      <c r="F17" s="218">
        <v>131306707</v>
      </c>
      <c r="G17" s="219" t="s">
        <v>2199</v>
      </c>
      <c r="H17" s="220">
        <v>1.16673</v>
      </c>
      <c r="I17" s="185" t="s">
        <v>367</v>
      </c>
      <c r="J17" s="214">
        <v>8.0736</v>
      </c>
      <c r="K17" s="186">
        <v>101.13736682865787</v>
      </c>
      <c r="L17" s="187">
        <v>816.5426448278523</v>
      </c>
      <c r="M17" s="215" t="s">
        <v>2875</v>
      </c>
      <c r="N17" s="216" t="s">
        <v>2876</v>
      </c>
      <c r="O17" s="216"/>
      <c r="P17" s="183">
        <v>90290</v>
      </c>
      <c r="Q17" s="184" t="s">
        <v>665</v>
      </c>
      <c r="R17" s="183">
        <v>0.83</v>
      </c>
      <c r="S17" s="185" t="s">
        <v>3319</v>
      </c>
      <c r="T17" s="184">
        <v>1.9988</v>
      </c>
      <c r="U17" s="186">
        <v>142.1686746987952</v>
      </c>
      <c r="V17" s="187">
        <v>284.16674698795185</v>
      </c>
      <c r="W17" s="207" t="s">
        <v>2662</v>
      </c>
      <c r="X17" s="217" t="s">
        <v>2669</v>
      </c>
      <c r="Y17" s="217"/>
    </row>
    <row r="18" spans="1:25" ht="38.25" customHeight="1">
      <c r="A18" s="66">
        <v>15</v>
      </c>
      <c r="B18" s="84" t="s">
        <v>677</v>
      </c>
      <c r="C18" s="84">
        <v>1</v>
      </c>
      <c r="D18" s="85" t="s">
        <v>665</v>
      </c>
      <c r="E18" s="97">
        <v>1330</v>
      </c>
      <c r="F18" s="218">
        <v>431304327</v>
      </c>
      <c r="G18" s="219" t="s">
        <v>2199</v>
      </c>
      <c r="H18" s="220">
        <v>1</v>
      </c>
      <c r="I18" s="185" t="s">
        <v>367</v>
      </c>
      <c r="J18" s="214">
        <v>2.0748</v>
      </c>
      <c r="K18" s="186">
        <v>1330</v>
      </c>
      <c r="L18" s="187">
        <v>2759.4840000000004</v>
      </c>
      <c r="M18" s="215" t="s">
        <v>2639</v>
      </c>
      <c r="N18" s="216" t="s">
        <v>1536</v>
      </c>
      <c r="O18" s="216"/>
      <c r="P18" s="183">
        <v>90290</v>
      </c>
      <c r="Q18" s="184" t="s">
        <v>665</v>
      </c>
      <c r="R18" s="183">
        <v>1</v>
      </c>
      <c r="S18" s="185" t="s">
        <v>3319</v>
      </c>
      <c r="T18" s="184">
        <v>1.9988</v>
      </c>
      <c r="U18" s="186">
        <v>1330</v>
      </c>
      <c r="V18" s="187">
        <v>2658.404</v>
      </c>
      <c r="W18" s="207" t="s">
        <v>2662</v>
      </c>
      <c r="X18" s="217" t="s">
        <v>2669</v>
      </c>
      <c r="Y18" s="217"/>
    </row>
    <row r="19" spans="1:25" ht="38.25" customHeight="1">
      <c r="A19" s="66">
        <v>16</v>
      </c>
      <c r="B19" s="84" t="s">
        <v>679</v>
      </c>
      <c r="C19" s="84">
        <v>1</v>
      </c>
      <c r="D19" s="85" t="s">
        <v>665</v>
      </c>
      <c r="E19" s="97">
        <v>433</v>
      </c>
      <c r="F19" s="218">
        <v>131306685</v>
      </c>
      <c r="G19" s="219" t="s">
        <v>2199</v>
      </c>
      <c r="H19" s="220">
        <v>1.16673</v>
      </c>
      <c r="I19" s="185" t="s">
        <v>367</v>
      </c>
      <c r="J19" s="214">
        <v>4.6941</v>
      </c>
      <c r="K19" s="186">
        <v>371.122710481431</v>
      </c>
      <c r="L19" s="187">
        <v>1742.087115270885</v>
      </c>
      <c r="M19" s="215" t="s">
        <v>2875</v>
      </c>
      <c r="N19" s="216" t="s">
        <v>2877</v>
      </c>
      <c r="O19" s="216"/>
      <c r="P19" s="183">
        <v>90290</v>
      </c>
      <c r="Q19" s="184" t="s">
        <v>665</v>
      </c>
      <c r="R19" s="183">
        <v>0.83</v>
      </c>
      <c r="S19" s="185" t="s">
        <v>3319</v>
      </c>
      <c r="T19" s="184">
        <v>1.9988</v>
      </c>
      <c r="U19" s="186">
        <v>521.6867469879518</v>
      </c>
      <c r="V19" s="187">
        <v>1042.747469879518</v>
      </c>
      <c r="W19" s="207" t="s">
        <v>2662</v>
      </c>
      <c r="X19" s="217" t="s">
        <v>2669</v>
      </c>
      <c r="Y19" s="217"/>
    </row>
    <row r="20" spans="1:25" ht="38.25" customHeight="1">
      <c r="A20" s="66">
        <v>17</v>
      </c>
      <c r="B20" s="86" t="s">
        <v>3049</v>
      </c>
      <c r="C20" s="86">
        <v>1</v>
      </c>
      <c r="D20" s="85" t="s">
        <v>665</v>
      </c>
      <c r="E20" s="97">
        <v>5</v>
      </c>
      <c r="F20" s="218">
        <v>431304343</v>
      </c>
      <c r="G20" s="219" t="s">
        <v>2199</v>
      </c>
      <c r="H20" s="220">
        <v>1</v>
      </c>
      <c r="I20" s="185" t="s">
        <v>367</v>
      </c>
      <c r="J20" s="214">
        <v>4.0014</v>
      </c>
      <c r="K20" s="186">
        <v>5</v>
      </c>
      <c r="L20" s="187">
        <v>20.007</v>
      </c>
      <c r="M20" s="215" t="s">
        <v>2639</v>
      </c>
      <c r="N20" s="216" t="s">
        <v>1537</v>
      </c>
      <c r="O20" s="216"/>
      <c r="P20" s="183">
        <v>27641</v>
      </c>
      <c r="Q20" s="184" t="s">
        <v>665</v>
      </c>
      <c r="R20" s="183">
        <v>1</v>
      </c>
      <c r="S20" s="185" t="s">
        <v>3319</v>
      </c>
      <c r="T20" s="184">
        <v>4.050800000000001</v>
      </c>
      <c r="U20" s="186">
        <v>5</v>
      </c>
      <c r="V20" s="187">
        <v>20.254000000000005</v>
      </c>
      <c r="W20" s="207" t="s">
        <v>2639</v>
      </c>
      <c r="X20" s="217" t="s">
        <v>2670</v>
      </c>
      <c r="Y20" s="217"/>
    </row>
    <row r="21" spans="1:25" ht="38.25" customHeight="1">
      <c r="A21" s="66">
        <v>18</v>
      </c>
      <c r="B21" s="84" t="s">
        <v>3050</v>
      </c>
      <c r="C21" s="84">
        <v>1</v>
      </c>
      <c r="D21" s="85" t="s">
        <v>665</v>
      </c>
      <c r="E21" s="97">
        <v>986</v>
      </c>
      <c r="F21" s="218">
        <v>431303525</v>
      </c>
      <c r="G21" s="219" t="s">
        <v>2199</v>
      </c>
      <c r="H21" s="220">
        <v>1</v>
      </c>
      <c r="I21" s="185" t="s">
        <v>367</v>
      </c>
      <c r="J21" s="214">
        <v>3.2313</v>
      </c>
      <c r="K21" s="186">
        <v>986</v>
      </c>
      <c r="L21" s="187">
        <v>3186.0618</v>
      </c>
      <c r="M21" s="215" t="s">
        <v>2639</v>
      </c>
      <c r="N21" s="216" t="s">
        <v>1538</v>
      </c>
      <c r="O21" s="216"/>
      <c r="P21" s="183">
        <v>90241</v>
      </c>
      <c r="Q21" s="184" t="s">
        <v>665</v>
      </c>
      <c r="R21" s="183">
        <v>1</v>
      </c>
      <c r="S21" s="185" t="s">
        <v>3319</v>
      </c>
      <c r="T21" s="184">
        <v>2.3798</v>
      </c>
      <c r="U21" s="186">
        <v>986</v>
      </c>
      <c r="V21" s="187">
        <v>2346.4827999999998</v>
      </c>
      <c r="W21" s="207" t="s">
        <v>2662</v>
      </c>
      <c r="X21" s="217" t="s">
        <v>2664</v>
      </c>
      <c r="Y21" s="217"/>
    </row>
    <row r="22" spans="1:25" ht="38.25" customHeight="1">
      <c r="A22" s="66">
        <v>19</v>
      </c>
      <c r="B22" s="84" t="s">
        <v>680</v>
      </c>
      <c r="C22" s="84">
        <v>1</v>
      </c>
      <c r="D22" s="85" t="s">
        <v>665</v>
      </c>
      <c r="E22" s="97">
        <v>422</v>
      </c>
      <c r="F22" s="218">
        <v>131306693</v>
      </c>
      <c r="G22" s="219" t="s">
        <v>2199</v>
      </c>
      <c r="H22" s="220">
        <v>1.16673</v>
      </c>
      <c r="I22" s="185" t="s">
        <v>367</v>
      </c>
      <c r="J22" s="214">
        <v>6.1435</v>
      </c>
      <c r="K22" s="186">
        <v>361.6946508618103</v>
      </c>
      <c r="L22" s="187">
        <v>2222.0710875695318</v>
      </c>
      <c r="M22" s="215" t="s">
        <v>2878</v>
      </c>
      <c r="N22" s="216" t="s">
        <v>2879</v>
      </c>
      <c r="O22" s="216"/>
      <c r="P22" s="183">
        <v>90241</v>
      </c>
      <c r="Q22" s="184" t="s">
        <v>665</v>
      </c>
      <c r="R22" s="183">
        <v>0.83</v>
      </c>
      <c r="S22" s="185" t="s">
        <v>3319</v>
      </c>
      <c r="T22" s="184">
        <v>2.3798</v>
      </c>
      <c r="U22" s="186">
        <v>508.43373493975906</v>
      </c>
      <c r="V22" s="187">
        <v>1209.9706024096386</v>
      </c>
      <c r="W22" s="207" t="s">
        <v>2662</v>
      </c>
      <c r="X22" s="217" t="s">
        <v>2664</v>
      </c>
      <c r="Y22" s="217"/>
    </row>
    <row r="23" spans="1:25" ht="60">
      <c r="A23" s="66">
        <v>20</v>
      </c>
      <c r="B23" s="101" t="s">
        <v>1489</v>
      </c>
      <c r="C23" s="101">
        <v>1</v>
      </c>
      <c r="D23" s="102" t="s">
        <v>665</v>
      </c>
      <c r="E23" s="97">
        <v>424</v>
      </c>
      <c r="F23" s="218">
        <v>431305188</v>
      </c>
      <c r="G23" s="219" t="s">
        <v>2199</v>
      </c>
      <c r="H23" s="220">
        <v>1</v>
      </c>
      <c r="I23" s="185" t="s">
        <v>367</v>
      </c>
      <c r="J23" s="214">
        <v>3.5088</v>
      </c>
      <c r="K23" s="186">
        <v>424</v>
      </c>
      <c r="L23" s="187">
        <v>1487.7312</v>
      </c>
      <c r="M23" s="215" t="s">
        <v>2639</v>
      </c>
      <c r="N23" s="216" t="s">
        <v>1539</v>
      </c>
      <c r="O23" s="216"/>
      <c r="P23" s="183">
        <v>90250</v>
      </c>
      <c r="Q23" s="184" t="s">
        <v>665</v>
      </c>
      <c r="R23" s="183">
        <v>0.57</v>
      </c>
      <c r="S23" s="185" t="s">
        <v>3319</v>
      </c>
      <c r="T23" s="184">
        <v>2.0292</v>
      </c>
      <c r="U23" s="186">
        <v>743.8596491228071</v>
      </c>
      <c r="V23" s="187">
        <v>1509.44</v>
      </c>
      <c r="W23" s="207" t="s">
        <v>2662</v>
      </c>
      <c r="X23" s="217" t="s">
        <v>2671</v>
      </c>
      <c r="Y23" s="217" t="s">
        <v>2883</v>
      </c>
    </row>
    <row r="24" spans="1:25" ht="60">
      <c r="A24" s="66">
        <v>21</v>
      </c>
      <c r="B24" s="84" t="s">
        <v>4116</v>
      </c>
      <c r="C24" s="84">
        <v>1</v>
      </c>
      <c r="D24" s="85" t="s">
        <v>665</v>
      </c>
      <c r="E24" s="97">
        <v>50</v>
      </c>
      <c r="F24" s="218">
        <v>431303215</v>
      </c>
      <c r="G24" s="219" t="s">
        <v>2199</v>
      </c>
      <c r="H24" s="220">
        <v>1</v>
      </c>
      <c r="I24" s="185" t="s">
        <v>367</v>
      </c>
      <c r="J24" s="214">
        <v>3.4992</v>
      </c>
      <c r="K24" s="186">
        <v>50</v>
      </c>
      <c r="L24" s="187">
        <v>174.96</v>
      </c>
      <c r="M24" s="215" t="s">
        <v>2639</v>
      </c>
      <c r="N24" s="216" t="s">
        <v>1540</v>
      </c>
      <c r="O24" s="216"/>
      <c r="P24" s="183">
        <v>26742</v>
      </c>
      <c r="Q24" s="184" t="s">
        <v>665</v>
      </c>
      <c r="R24" s="183">
        <v>1</v>
      </c>
      <c r="S24" s="185" t="s">
        <v>3319</v>
      </c>
      <c r="T24" s="184">
        <v>3.5109000000000004</v>
      </c>
      <c r="U24" s="186">
        <v>50</v>
      </c>
      <c r="V24" s="187">
        <v>175.545</v>
      </c>
      <c r="W24" s="207" t="s">
        <v>2639</v>
      </c>
      <c r="X24" s="217" t="s">
        <v>2672</v>
      </c>
      <c r="Y24" s="217"/>
    </row>
    <row r="25" spans="1:25" ht="48">
      <c r="A25" s="66">
        <v>22</v>
      </c>
      <c r="B25" s="84" t="s">
        <v>4117</v>
      </c>
      <c r="C25" s="84">
        <v>1</v>
      </c>
      <c r="D25" s="85" t="s">
        <v>665</v>
      </c>
      <c r="E25" s="97">
        <v>210</v>
      </c>
      <c r="F25" s="218">
        <v>431303533</v>
      </c>
      <c r="G25" s="219" t="s">
        <v>2199</v>
      </c>
      <c r="H25" s="220">
        <v>1</v>
      </c>
      <c r="I25" s="185" t="s">
        <v>367</v>
      </c>
      <c r="J25" s="214">
        <v>6.5849</v>
      </c>
      <c r="K25" s="186">
        <v>210</v>
      </c>
      <c r="L25" s="187">
        <v>1382.829</v>
      </c>
      <c r="M25" s="215" t="s">
        <v>2639</v>
      </c>
      <c r="N25" s="216" t="s">
        <v>1541</v>
      </c>
      <c r="O25" s="216"/>
      <c r="P25" s="183">
        <v>90182</v>
      </c>
      <c r="Q25" s="184" t="s">
        <v>665</v>
      </c>
      <c r="R25" s="183">
        <v>1</v>
      </c>
      <c r="S25" s="185" t="s">
        <v>3319</v>
      </c>
      <c r="T25" s="184">
        <v>5.1072</v>
      </c>
      <c r="U25" s="186">
        <v>210</v>
      </c>
      <c r="V25" s="187">
        <v>1072.512</v>
      </c>
      <c r="W25" s="207" t="s">
        <v>2662</v>
      </c>
      <c r="X25" s="217" t="s">
        <v>2673</v>
      </c>
      <c r="Y25" s="217" t="s">
        <v>2883</v>
      </c>
    </row>
    <row r="26" spans="1:25" ht="72">
      <c r="A26" s="66">
        <v>23</v>
      </c>
      <c r="B26" s="84" t="s">
        <v>1490</v>
      </c>
      <c r="C26" s="84">
        <v>1</v>
      </c>
      <c r="D26" s="85" t="s">
        <v>567</v>
      </c>
      <c r="E26" s="97">
        <v>1109</v>
      </c>
      <c r="F26" s="218">
        <v>150199651</v>
      </c>
      <c r="G26" s="219" t="s">
        <v>535</v>
      </c>
      <c r="H26" s="220">
        <v>1.66667</v>
      </c>
      <c r="I26" s="185" t="s">
        <v>420</v>
      </c>
      <c r="J26" s="214">
        <v>4.1013</v>
      </c>
      <c r="K26" s="186">
        <v>665.3986692026616</v>
      </c>
      <c r="L26" s="187">
        <v>2728.9995620008763</v>
      </c>
      <c r="M26" s="215" t="s">
        <v>3123</v>
      </c>
      <c r="N26" s="216" t="s">
        <v>3124</v>
      </c>
      <c r="O26" s="216"/>
      <c r="P26" s="183">
        <v>90201</v>
      </c>
      <c r="Q26" s="184" t="s">
        <v>626</v>
      </c>
      <c r="R26" s="183">
        <v>1.67</v>
      </c>
      <c r="S26" s="185" t="s">
        <v>3333</v>
      </c>
      <c r="T26" s="184">
        <v>3.3345000000000002</v>
      </c>
      <c r="U26" s="186">
        <v>664.0718562874251</v>
      </c>
      <c r="V26" s="187">
        <v>2214.347604790419</v>
      </c>
      <c r="W26" s="207" t="s">
        <v>2662</v>
      </c>
      <c r="X26" s="217" t="s">
        <v>2674</v>
      </c>
      <c r="Y26" s="217" t="s">
        <v>2883</v>
      </c>
    </row>
    <row r="27" spans="1:25" ht="49.5" customHeight="1">
      <c r="A27" s="66">
        <v>24</v>
      </c>
      <c r="B27" s="84" t="s">
        <v>1491</v>
      </c>
      <c r="C27" s="84">
        <v>1</v>
      </c>
      <c r="D27" s="85" t="s">
        <v>668</v>
      </c>
      <c r="E27" s="97">
        <v>220</v>
      </c>
      <c r="F27" s="218">
        <v>112847978</v>
      </c>
      <c r="G27" s="219" t="s">
        <v>535</v>
      </c>
      <c r="H27" s="220">
        <v>1</v>
      </c>
      <c r="I27" s="185" t="s">
        <v>378</v>
      </c>
      <c r="J27" s="214">
        <v>2.024</v>
      </c>
      <c r="K27" s="186">
        <v>220</v>
      </c>
      <c r="L27" s="187">
        <v>445.28</v>
      </c>
      <c r="M27" s="215" t="s">
        <v>3125</v>
      </c>
      <c r="N27" s="216" t="s">
        <v>3126</v>
      </c>
      <c r="O27" s="216"/>
      <c r="P27" s="183">
        <v>45484</v>
      </c>
      <c r="Q27" s="184" t="s">
        <v>617</v>
      </c>
      <c r="R27" s="183">
        <v>1.5</v>
      </c>
      <c r="S27" s="185" t="s">
        <v>3325</v>
      </c>
      <c r="T27" s="184">
        <v>1.938</v>
      </c>
      <c r="U27" s="186">
        <v>146.66666666666666</v>
      </c>
      <c r="V27" s="187">
        <v>284.24</v>
      </c>
      <c r="W27" s="207" t="s">
        <v>3127</v>
      </c>
      <c r="X27" s="217" t="s">
        <v>1542</v>
      </c>
      <c r="Y27" s="217" t="s">
        <v>2883</v>
      </c>
    </row>
    <row r="28" spans="1:25" ht="60">
      <c r="A28" s="66">
        <v>25</v>
      </c>
      <c r="B28" s="98" t="s">
        <v>1445</v>
      </c>
      <c r="C28" s="98">
        <v>1</v>
      </c>
      <c r="D28" s="99" t="s">
        <v>567</v>
      </c>
      <c r="E28" s="97">
        <v>212</v>
      </c>
      <c r="F28" s="218">
        <v>131306170</v>
      </c>
      <c r="G28" s="219" t="s">
        <v>535</v>
      </c>
      <c r="H28" s="220">
        <v>1</v>
      </c>
      <c r="I28" s="185" t="s">
        <v>420</v>
      </c>
      <c r="J28" s="214">
        <v>9.28</v>
      </c>
      <c r="K28" s="186">
        <v>212</v>
      </c>
      <c r="L28" s="187">
        <v>1967.36</v>
      </c>
      <c r="M28" s="215" t="s">
        <v>2636</v>
      </c>
      <c r="N28" s="216" t="s">
        <v>3128</v>
      </c>
      <c r="O28" s="216"/>
      <c r="P28" s="183">
        <v>5444</v>
      </c>
      <c r="Q28" s="184" t="s">
        <v>626</v>
      </c>
      <c r="R28" s="183">
        <v>1</v>
      </c>
      <c r="S28" s="185" t="s">
        <v>3333</v>
      </c>
      <c r="T28" s="184">
        <v>7.5</v>
      </c>
      <c r="U28" s="186">
        <v>212</v>
      </c>
      <c r="V28" s="187">
        <v>1590</v>
      </c>
      <c r="W28" s="207" t="s">
        <v>2636</v>
      </c>
      <c r="X28" s="217" t="s">
        <v>2675</v>
      </c>
      <c r="Y28" s="217"/>
    </row>
    <row r="29" spans="1:25" ht="60">
      <c r="A29" s="66">
        <v>26</v>
      </c>
      <c r="B29" s="84" t="s">
        <v>3728</v>
      </c>
      <c r="C29" s="84">
        <v>1</v>
      </c>
      <c r="D29" s="85" t="s">
        <v>4118</v>
      </c>
      <c r="E29" s="97">
        <v>104</v>
      </c>
      <c r="F29" s="218">
        <v>150199643</v>
      </c>
      <c r="G29" s="219" t="s">
        <v>535</v>
      </c>
      <c r="H29" s="220">
        <v>1.66667</v>
      </c>
      <c r="I29" s="185" t="s">
        <v>1543</v>
      </c>
      <c r="J29" s="214">
        <v>5.355</v>
      </c>
      <c r="K29" s="186">
        <v>62.399875200249596</v>
      </c>
      <c r="L29" s="187">
        <v>334.1513316973366</v>
      </c>
      <c r="M29" s="215" t="s">
        <v>3123</v>
      </c>
      <c r="N29" s="216" t="s">
        <v>3129</v>
      </c>
      <c r="O29" s="216"/>
      <c r="P29" s="183">
        <v>90200</v>
      </c>
      <c r="Q29" s="184" t="s">
        <v>4118</v>
      </c>
      <c r="R29" s="183">
        <v>1.67</v>
      </c>
      <c r="S29" s="185" t="s">
        <v>1544</v>
      </c>
      <c r="T29" s="184">
        <v>4.043</v>
      </c>
      <c r="U29" s="186">
        <v>62.27544910179641</v>
      </c>
      <c r="V29" s="187">
        <v>251.7796407185629</v>
      </c>
      <c r="W29" s="207" t="s">
        <v>2662</v>
      </c>
      <c r="X29" s="217" t="s">
        <v>2674</v>
      </c>
      <c r="Y29" s="217" t="s">
        <v>2883</v>
      </c>
    </row>
    <row r="30" spans="1:25" ht="36">
      <c r="A30" s="66">
        <v>27</v>
      </c>
      <c r="B30" s="86" t="s">
        <v>3051</v>
      </c>
      <c r="C30" s="86">
        <v>1</v>
      </c>
      <c r="D30" s="87" t="s">
        <v>567</v>
      </c>
      <c r="E30" s="100">
        <v>20</v>
      </c>
      <c r="F30" s="218">
        <v>131306235</v>
      </c>
      <c r="G30" s="219" t="s">
        <v>535</v>
      </c>
      <c r="H30" s="220">
        <v>1</v>
      </c>
      <c r="I30" s="185" t="s">
        <v>420</v>
      </c>
      <c r="J30" s="214">
        <v>4.6826</v>
      </c>
      <c r="K30" s="186">
        <v>20</v>
      </c>
      <c r="L30" s="187">
        <v>93.652</v>
      </c>
      <c r="M30" s="215" t="s">
        <v>2588</v>
      </c>
      <c r="N30" s="216" t="s">
        <v>1545</v>
      </c>
      <c r="O30" s="216"/>
      <c r="P30" s="183">
        <v>90200</v>
      </c>
      <c r="Q30" s="184" t="s">
        <v>626</v>
      </c>
      <c r="R30" s="183">
        <v>1.25</v>
      </c>
      <c r="S30" s="185" t="s">
        <v>3333</v>
      </c>
      <c r="T30" s="184">
        <v>4.043</v>
      </c>
      <c r="U30" s="186">
        <v>16</v>
      </c>
      <c r="V30" s="187">
        <v>64.688</v>
      </c>
      <c r="W30" s="207" t="s">
        <v>2662</v>
      </c>
      <c r="X30" s="217" t="s">
        <v>2674</v>
      </c>
      <c r="Y30" s="217"/>
    </row>
    <row r="31" spans="1:25" ht="48">
      <c r="A31" s="66">
        <v>28</v>
      </c>
      <c r="B31" s="86" t="s">
        <v>3052</v>
      </c>
      <c r="C31" s="86">
        <v>1</v>
      </c>
      <c r="D31" s="87" t="s">
        <v>567</v>
      </c>
      <c r="E31" s="100">
        <v>216</v>
      </c>
      <c r="F31" s="218">
        <v>131306243</v>
      </c>
      <c r="G31" s="219" t="s">
        <v>535</v>
      </c>
      <c r="H31" s="220">
        <v>1</v>
      </c>
      <c r="I31" s="185" t="s">
        <v>420</v>
      </c>
      <c r="J31" s="214">
        <v>3.7789</v>
      </c>
      <c r="K31" s="186">
        <v>216</v>
      </c>
      <c r="L31" s="187">
        <v>816.2424000000001</v>
      </c>
      <c r="M31" s="215" t="s">
        <v>2588</v>
      </c>
      <c r="N31" s="216" t="s">
        <v>1546</v>
      </c>
      <c r="O31" s="216"/>
      <c r="P31" s="183">
        <v>90201</v>
      </c>
      <c r="Q31" s="184" t="s">
        <v>626</v>
      </c>
      <c r="R31" s="183">
        <v>1.25</v>
      </c>
      <c r="S31" s="185" t="s">
        <v>3333</v>
      </c>
      <c r="T31" s="184">
        <v>3.3345000000000002</v>
      </c>
      <c r="U31" s="186">
        <v>172.8</v>
      </c>
      <c r="V31" s="187">
        <v>576.2016000000001</v>
      </c>
      <c r="W31" s="207" t="s">
        <v>2662</v>
      </c>
      <c r="X31" s="217" t="s">
        <v>2674</v>
      </c>
      <c r="Y31" s="217"/>
    </row>
    <row r="32" spans="1:25" ht="36">
      <c r="A32" s="66">
        <v>29</v>
      </c>
      <c r="B32" s="86" t="s">
        <v>3053</v>
      </c>
      <c r="C32" s="86">
        <v>1</v>
      </c>
      <c r="D32" s="87" t="s">
        <v>665</v>
      </c>
      <c r="E32" s="100">
        <v>2</v>
      </c>
      <c r="F32" s="218">
        <v>131304127</v>
      </c>
      <c r="G32" s="219" t="s">
        <v>2199</v>
      </c>
      <c r="H32" s="220">
        <v>1</v>
      </c>
      <c r="I32" s="185" t="s">
        <v>367</v>
      </c>
      <c r="J32" s="214">
        <v>3.0996</v>
      </c>
      <c r="K32" s="186">
        <v>2</v>
      </c>
      <c r="L32" s="187">
        <v>6.1992</v>
      </c>
      <c r="M32" s="215" t="s">
        <v>313</v>
      </c>
      <c r="N32" s="216" t="s">
        <v>1547</v>
      </c>
      <c r="O32" s="216"/>
      <c r="P32" s="183">
        <v>1313043</v>
      </c>
      <c r="Q32" s="184" t="s">
        <v>665</v>
      </c>
      <c r="R32" s="183">
        <v>1</v>
      </c>
      <c r="S32" s="185" t="s">
        <v>3319</v>
      </c>
      <c r="T32" s="184">
        <v>3.9995</v>
      </c>
      <c r="U32" s="186">
        <v>2</v>
      </c>
      <c r="V32" s="187">
        <v>7.999</v>
      </c>
      <c r="W32" s="207" t="s">
        <v>3130</v>
      </c>
      <c r="X32" s="217" t="s">
        <v>2676</v>
      </c>
      <c r="Y32" s="217"/>
    </row>
    <row r="33" spans="1:25" ht="72">
      <c r="A33" s="66">
        <v>30</v>
      </c>
      <c r="B33" s="86" t="s">
        <v>3054</v>
      </c>
      <c r="C33" s="86">
        <v>1</v>
      </c>
      <c r="D33" s="87" t="s">
        <v>665</v>
      </c>
      <c r="E33" s="100">
        <v>4</v>
      </c>
      <c r="F33" s="218">
        <v>431305730</v>
      </c>
      <c r="G33" s="219" t="s">
        <v>2199</v>
      </c>
      <c r="H33" s="220">
        <v>1</v>
      </c>
      <c r="I33" s="185" t="s">
        <v>367</v>
      </c>
      <c r="J33" s="214">
        <v>14.8912</v>
      </c>
      <c r="K33" s="186">
        <v>4</v>
      </c>
      <c r="L33" s="187">
        <v>59.5648</v>
      </c>
      <c r="M33" s="215" t="s">
        <v>2639</v>
      </c>
      <c r="N33" s="216" t="s">
        <v>1548</v>
      </c>
      <c r="O33" s="216"/>
      <c r="P33" s="183">
        <v>303835</v>
      </c>
      <c r="Q33" s="184" t="s">
        <v>665</v>
      </c>
      <c r="R33" s="183">
        <v>1</v>
      </c>
      <c r="S33" s="185" t="s">
        <v>3319</v>
      </c>
      <c r="T33" s="184">
        <v>15.0728</v>
      </c>
      <c r="U33" s="186">
        <v>4</v>
      </c>
      <c r="V33" s="187">
        <v>60.2912</v>
      </c>
      <c r="W33" s="207" t="s">
        <v>2639</v>
      </c>
      <c r="X33" s="217" t="s">
        <v>2677</v>
      </c>
      <c r="Y33" s="217"/>
    </row>
    <row r="34" spans="1:25" ht="36">
      <c r="A34" s="66">
        <v>31</v>
      </c>
      <c r="B34" s="84" t="s">
        <v>2791</v>
      </c>
      <c r="C34" s="84">
        <v>1</v>
      </c>
      <c r="D34" s="85" t="s">
        <v>665</v>
      </c>
      <c r="E34" s="97">
        <v>20</v>
      </c>
      <c r="F34" s="218">
        <v>431306141</v>
      </c>
      <c r="G34" s="219" t="s">
        <v>2199</v>
      </c>
      <c r="H34" s="220">
        <v>1</v>
      </c>
      <c r="I34" s="185" t="s">
        <v>367</v>
      </c>
      <c r="J34" s="214">
        <v>17.01</v>
      </c>
      <c r="K34" s="186">
        <v>20</v>
      </c>
      <c r="L34" s="187">
        <v>340.2</v>
      </c>
      <c r="M34" s="215" t="s">
        <v>2639</v>
      </c>
      <c r="N34" s="216" t="s">
        <v>1549</v>
      </c>
      <c r="O34" s="216"/>
      <c r="P34" s="183">
        <v>25723</v>
      </c>
      <c r="Q34" s="184" t="s">
        <v>665</v>
      </c>
      <c r="R34" s="183">
        <v>1</v>
      </c>
      <c r="S34" s="185" t="s">
        <v>3319</v>
      </c>
      <c r="T34" s="184">
        <v>17.43</v>
      </c>
      <c r="U34" s="186">
        <v>20</v>
      </c>
      <c r="V34" s="187">
        <v>348.6</v>
      </c>
      <c r="W34" s="207" t="s">
        <v>2639</v>
      </c>
      <c r="X34" s="217" t="s">
        <v>2678</v>
      </c>
      <c r="Y34" s="217"/>
    </row>
    <row r="35" spans="1:25" ht="36">
      <c r="A35" s="66">
        <v>32</v>
      </c>
      <c r="B35" s="84" t="s">
        <v>3663</v>
      </c>
      <c r="C35" s="84">
        <v>1</v>
      </c>
      <c r="D35" s="85" t="s">
        <v>665</v>
      </c>
      <c r="E35" s="97">
        <v>55</v>
      </c>
      <c r="F35" s="218">
        <v>431303371</v>
      </c>
      <c r="G35" s="219" t="s">
        <v>2199</v>
      </c>
      <c r="H35" s="220">
        <v>1</v>
      </c>
      <c r="I35" s="185" t="s">
        <v>367</v>
      </c>
      <c r="J35" s="214">
        <v>30.7792</v>
      </c>
      <c r="K35" s="186">
        <v>55</v>
      </c>
      <c r="L35" s="187">
        <v>1692.856</v>
      </c>
      <c r="M35" s="215" t="s">
        <v>2639</v>
      </c>
      <c r="N35" s="216" t="s">
        <v>1550</v>
      </c>
      <c r="O35" s="216"/>
      <c r="P35" s="183">
        <v>90060</v>
      </c>
      <c r="Q35" s="184" t="s">
        <v>665</v>
      </c>
      <c r="R35" s="183">
        <v>1</v>
      </c>
      <c r="S35" s="185" t="s">
        <v>3319</v>
      </c>
      <c r="T35" s="184">
        <v>22.169200000000004</v>
      </c>
      <c r="U35" s="186">
        <v>55</v>
      </c>
      <c r="V35" s="187">
        <v>1219.3060000000003</v>
      </c>
      <c r="W35" s="207" t="s">
        <v>2662</v>
      </c>
      <c r="X35" s="217" t="s">
        <v>2679</v>
      </c>
      <c r="Y35" s="217" t="s">
        <v>2883</v>
      </c>
    </row>
    <row r="36" spans="1:25" ht="36">
      <c r="A36" s="66">
        <v>33</v>
      </c>
      <c r="B36" s="84" t="s">
        <v>3664</v>
      </c>
      <c r="C36" s="84">
        <v>1</v>
      </c>
      <c r="D36" s="85" t="s">
        <v>665</v>
      </c>
      <c r="E36" s="97">
        <v>1</v>
      </c>
      <c r="F36" s="218">
        <v>131305778</v>
      </c>
      <c r="G36" s="219" t="s">
        <v>2199</v>
      </c>
      <c r="H36" s="220">
        <v>1</v>
      </c>
      <c r="I36" s="185" t="s">
        <v>367</v>
      </c>
      <c r="J36" s="214">
        <v>11.4543</v>
      </c>
      <c r="K36" s="186">
        <v>1</v>
      </c>
      <c r="L36" s="187">
        <v>11.4543</v>
      </c>
      <c r="M36" s="215" t="s">
        <v>2636</v>
      </c>
      <c r="N36" s="216" t="s">
        <v>3131</v>
      </c>
      <c r="O36" s="216"/>
      <c r="P36" s="183">
        <v>800022</v>
      </c>
      <c r="Q36" s="184" t="s">
        <v>665</v>
      </c>
      <c r="R36" s="183">
        <v>1</v>
      </c>
      <c r="S36" s="185" t="s">
        <v>3319</v>
      </c>
      <c r="T36" s="184">
        <v>31.5875</v>
      </c>
      <c r="U36" s="186">
        <v>1</v>
      </c>
      <c r="V36" s="187">
        <v>31.5875</v>
      </c>
      <c r="W36" s="207" t="s">
        <v>2647</v>
      </c>
      <c r="X36" s="217" t="s">
        <v>2680</v>
      </c>
      <c r="Y36" s="217" t="s">
        <v>2883</v>
      </c>
    </row>
    <row r="37" spans="1:25" ht="36">
      <c r="A37" s="66">
        <v>34</v>
      </c>
      <c r="B37" s="86" t="s">
        <v>3665</v>
      </c>
      <c r="C37" s="86">
        <v>1</v>
      </c>
      <c r="D37" s="87" t="s">
        <v>665</v>
      </c>
      <c r="E37" s="100">
        <v>60</v>
      </c>
      <c r="F37" s="218">
        <v>331301572</v>
      </c>
      <c r="G37" s="219" t="s">
        <v>2199</v>
      </c>
      <c r="H37" s="220">
        <v>1</v>
      </c>
      <c r="I37" s="185" t="s">
        <v>367</v>
      </c>
      <c r="J37" s="214">
        <v>6.9007</v>
      </c>
      <c r="K37" s="186">
        <v>60</v>
      </c>
      <c r="L37" s="187">
        <v>414.042</v>
      </c>
      <c r="M37" s="215" t="s">
        <v>1551</v>
      </c>
      <c r="N37" s="216" t="s">
        <v>1552</v>
      </c>
      <c r="O37" s="216"/>
      <c r="P37" s="183">
        <v>90242</v>
      </c>
      <c r="Q37" s="184" t="s">
        <v>665</v>
      </c>
      <c r="R37" s="183">
        <v>1</v>
      </c>
      <c r="S37" s="185" t="s">
        <v>3319</v>
      </c>
      <c r="T37" s="184">
        <v>4.6208</v>
      </c>
      <c r="U37" s="186">
        <v>60</v>
      </c>
      <c r="V37" s="187">
        <v>277.248</v>
      </c>
      <c r="W37" s="207" t="s">
        <v>2662</v>
      </c>
      <c r="X37" s="217" t="s">
        <v>2664</v>
      </c>
      <c r="Y37" s="217" t="s">
        <v>2883</v>
      </c>
    </row>
    <row r="38" spans="1:25" ht="24.75" thickBot="1">
      <c r="A38" s="66">
        <v>35</v>
      </c>
      <c r="B38" s="84" t="s">
        <v>3041</v>
      </c>
      <c r="C38" s="84">
        <v>1</v>
      </c>
      <c r="D38" s="85" t="s">
        <v>665</v>
      </c>
      <c r="E38" s="97">
        <v>12</v>
      </c>
      <c r="F38" s="221">
        <v>330429125</v>
      </c>
      <c r="G38" s="222" t="s">
        <v>2199</v>
      </c>
      <c r="H38" s="223">
        <v>1</v>
      </c>
      <c r="I38" s="185" t="s">
        <v>367</v>
      </c>
      <c r="J38" s="224">
        <v>6.0904</v>
      </c>
      <c r="K38" s="186">
        <v>12</v>
      </c>
      <c r="L38" s="187">
        <v>73.0848</v>
      </c>
      <c r="M38" s="215" t="s">
        <v>1553</v>
      </c>
      <c r="N38" s="216" t="s">
        <v>1554</v>
      </c>
      <c r="O38" s="216"/>
      <c r="P38" s="183">
        <v>45741</v>
      </c>
      <c r="Q38" s="184" t="s">
        <v>665</v>
      </c>
      <c r="R38" s="183">
        <v>1</v>
      </c>
      <c r="S38" s="185" t="s">
        <v>3319</v>
      </c>
      <c r="T38" s="184">
        <v>1.3</v>
      </c>
      <c r="U38" s="186">
        <v>12</v>
      </c>
      <c r="V38" s="187">
        <v>15.6</v>
      </c>
      <c r="W38" s="207" t="s">
        <v>1555</v>
      </c>
      <c r="X38" s="217" t="s">
        <v>2681</v>
      </c>
      <c r="Y38" s="217"/>
    </row>
    <row r="39" spans="2:25" ht="13.5" thickBot="1">
      <c r="B39" s="7" t="s">
        <v>595</v>
      </c>
      <c r="C39" s="62"/>
      <c r="D39" s="17"/>
      <c r="E39" s="17"/>
      <c r="F39" s="281"/>
      <c r="G39" s="281"/>
      <c r="H39" s="193"/>
      <c r="I39" s="193"/>
      <c r="J39" s="281"/>
      <c r="K39" s="196"/>
      <c r="L39" s="282">
        <v>31812.0746413665</v>
      </c>
      <c r="M39" s="133"/>
      <c r="N39" s="133"/>
      <c r="O39" s="288"/>
      <c r="P39" s="281"/>
      <c r="Q39" s="281"/>
      <c r="R39" s="193"/>
      <c r="S39" s="193"/>
      <c r="T39" s="281"/>
      <c r="U39" s="196"/>
      <c r="V39" s="282">
        <v>25823.2805147861</v>
      </c>
      <c r="W39" s="133"/>
      <c r="X39" s="133"/>
      <c r="Y39" s="133"/>
    </row>
    <row r="40" ht="12.75">
      <c r="D40" s="1"/>
    </row>
    <row r="41" ht="12.75">
      <c r="E41" s="1" t="s">
        <v>596</v>
      </c>
    </row>
  </sheetData>
  <sheetProtection/>
  <mergeCells count="9">
    <mergeCell ref="Y2:Y3"/>
    <mergeCell ref="P1:Y1"/>
    <mergeCell ref="A1:E1"/>
    <mergeCell ref="H2:I2"/>
    <mergeCell ref="H3:I3"/>
    <mergeCell ref="R2:S2"/>
    <mergeCell ref="R3:S3"/>
    <mergeCell ref="F1:O1"/>
    <mergeCell ref="O2:O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D1">
      <selection activeCell="O2" sqref="O2:O3"/>
    </sheetView>
  </sheetViews>
  <sheetFormatPr defaultColWidth="9.00390625" defaultRowHeight="12.75"/>
  <cols>
    <col min="1" max="1" width="4.125" style="1" customWidth="1"/>
    <col min="2" max="2" width="34.75390625" style="1" customWidth="1"/>
    <col min="3" max="3" width="9.00390625" style="1" customWidth="1"/>
    <col min="4" max="4" width="6.25390625" style="2" customWidth="1"/>
    <col min="5" max="5" width="7.125" style="1" customWidth="1"/>
    <col min="6" max="6" width="12.00390625" style="1" customWidth="1"/>
    <col min="7" max="7" width="6.875" style="1" customWidth="1"/>
    <col min="8" max="8" width="5.625" style="1" customWidth="1"/>
    <col min="9" max="9" width="8.75390625" style="1" customWidth="1"/>
    <col min="10" max="10" width="16.00390625" style="1" customWidth="1"/>
    <col min="11" max="11" width="12.75390625" style="1" customWidth="1"/>
    <col min="12" max="12" width="16.75390625" style="1" customWidth="1"/>
    <col min="13" max="14" width="20.75390625" style="1" customWidth="1"/>
    <col min="15" max="15" width="21.25390625" style="1" customWidth="1"/>
  </cols>
  <sheetData>
    <row r="1" spans="1:15" ht="16.5" thickBot="1">
      <c r="A1" s="584" t="s">
        <v>647</v>
      </c>
      <c r="B1" s="585"/>
      <c r="C1" s="585"/>
      <c r="D1" s="585"/>
      <c r="E1" s="586"/>
      <c r="F1" s="594" t="s">
        <v>3135</v>
      </c>
      <c r="G1" s="595"/>
      <c r="H1" s="595"/>
      <c r="I1" s="595"/>
      <c r="J1" s="595"/>
      <c r="K1" s="595"/>
      <c r="L1" s="595"/>
      <c r="M1" s="595"/>
      <c r="N1" s="595"/>
      <c r="O1" s="596"/>
    </row>
    <row r="2" spans="1:15" ht="21.75" customHeight="1">
      <c r="A2" s="56" t="s">
        <v>648</v>
      </c>
      <c r="B2" s="56"/>
      <c r="C2" s="56" t="s">
        <v>4223</v>
      </c>
      <c r="D2" s="57" t="s">
        <v>649</v>
      </c>
      <c r="E2" s="56"/>
      <c r="F2" s="177" t="s">
        <v>4225</v>
      </c>
      <c r="G2" s="177" t="s">
        <v>650</v>
      </c>
      <c r="H2" s="597" t="s">
        <v>651</v>
      </c>
      <c r="I2" s="598"/>
      <c r="J2" s="178" t="s">
        <v>652</v>
      </c>
      <c r="K2" s="178" t="s">
        <v>653</v>
      </c>
      <c r="L2" s="177" t="s">
        <v>654</v>
      </c>
      <c r="M2" s="179" t="s">
        <v>2139</v>
      </c>
      <c r="N2" s="178" t="s">
        <v>2141</v>
      </c>
      <c r="O2" s="592" t="s">
        <v>2885</v>
      </c>
    </row>
    <row r="3" spans="1:15" ht="29.25" customHeight="1" thickBot="1">
      <c r="A3" s="58" t="s">
        <v>657</v>
      </c>
      <c r="B3" s="59" t="s">
        <v>658</v>
      </c>
      <c r="C3" s="59" t="s">
        <v>4224</v>
      </c>
      <c r="D3" s="60" t="s">
        <v>659</v>
      </c>
      <c r="E3" s="59" t="s">
        <v>660</v>
      </c>
      <c r="F3" s="180" t="s">
        <v>4226</v>
      </c>
      <c r="G3" s="180" t="s">
        <v>659</v>
      </c>
      <c r="H3" s="599" t="s">
        <v>661</v>
      </c>
      <c r="I3" s="600"/>
      <c r="J3" s="181" t="s">
        <v>662</v>
      </c>
      <c r="K3" s="181" t="s">
        <v>663</v>
      </c>
      <c r="L3" s="180" t="s">
        <v>664</v>
      </c>
      <c r="M3" s="182" t="s">
        <v>2138</v>
      </c>
      <c r="N3" s="182" t="s">
        <v>2140</v>
      </c>
      <c r="O3" s="593"/>
    </row>
    <row r="4" spans="1:15" ht="12.75">
      <c r="A4" s="5">
        <v>1</v>
      </c>
      <c r="B4" s="92" t="s">
        <v>2158</v>
      </c>
      <c r="C4" s="5">
        <v>100</v>
      </c>
      <c r="D4" s="5" t="s">
        <v>597</v>
      </c>
      <c r="E4" s="5">
        <v>300</v>
      </c>
      <c r="F4" s="183">
        <v>11379208172</v>
      </c>
      <c r="G4" s="184" t="s">
        <v>597</v>
      </c>
      <c r="H4" s="183">
        <v>1</v>
      </c>
      <c r="I4" s="185" t="s">
        <v>3136</v>
      </c>
      <c r="J4" s="184">
        <v>32.74</v>
      </c>
      <c r="K4" s="186">
        <v>300</v>
      </c>
      <c r="L4" s="187">
        <v>9822</v>
      </c>
      <c r="M4" s="207" t="s">
        <v>3137</v>
      </c>
      <c r="N4" s="217" t="s">
        <v>3138</v>
      </c>
      <c r="O4" s="217"/>
    </row>
    <row r="5" spans="1:15" ht="12.75">
      <c r="A5" s="5">
        <v>2</v>
      </c>
      <c r="B5" s="92" t="s">
        <v>2159</v>
      </c>
      <c r="C5" s="5">
        <v>50</v>
      </c>
      <c r="D5" s="5" t="s">
        <v>597</v>
      </c>
      <c r="E5" s="5">
        <v>5</v>
      </c>
      <c r="F5" s="183">
        <v>11379194263</v>
      </c>
      <c r="G5" s="184" t="s">
        <v>597</v>
      </c>
      <c r="H5" s="183">
        <v>1</v>
      </c>
      <c r="I5" s="185" t="s">
        <v>3136</v>
      </c>
      <c r="J5" s="184">
        <v>37.24</v>
      </c>
      <c r="K5" s="186">
        <v>5</v>
      </c>
      <c r="L5" s="187">
        <v>186.2</v>
      </c>
      <c r="M5" s="207" t="s">
        <v>3137</v>
      </c>
      <c r="N5" s="217" t="s">
        <v>3139</v>
      </c>
      <c r="O5" s="217"/>
    </row>
    <row r="6" spans="1:15" ht="25.5">
      <c r="A6" s="5">
        <v>3</v>
      </c>
      <c r="B6" s="103" t="s">
        <v>2160</v>
      </c>
      <c r="C6" s="5">
        <v>1</v>
      </c>
      <c r="D6" s="5" t="s">
        <v>597</v>
      </c>
      <c r="E6" s="5">
        <v>10</v>
      </c>
      <c r="F6" s="183">
        <v>11415247001</v>
      </c>
      <c r="G6" s="184" t="s">
        <v>597</v>
      </c>
      <c r="H6" s="183">
        <v>1</v>
      </c>
      <c r="I6" s="185" t="s">
        <v>3136</v>
      </c>
      <c r="J6" s="184">
        <v>62.37</v>
      </c>
      <c r="K6" s="186">
        <v>10</v>
      </c>
      <c r="L6" s="187">
        <v>623.7</v>
      </c>
      <c r="M6" s="207" t="s">
        <v>3137</v>
      </c>
      <c r="N6" s="217" t="s">
        <v>3140</v>
      </c>
      <c r="O6" s="217"/>
    </row>
    <row r="7" spans="1:15" ht="25.5">
      <c r="A7" s="5">
        <v>4</v>
      </c>
      <c r="B7" s="92" t="s">
        <v>2161</v>
      </c>
      <c r="C7" s="5">
        <v>5</v>
      </c>
      <c r="D7" s="5" t="s">
        <v>597</v>
      </c>
      <c r="E7" s="5">
        <v>20</v>
      </c>
      <c r="F7" s="183">
        <v>3666751001</v>
      </c>
      <c r="G7" s="184" t="s">
        <v>597</v>
      </c>
      <c r="H7" s="183">
        <v>1</v>
      </c>
      <c r="I7" s="185" t="s">
        <v>3136</v>
      </c>
      <c r="J7" s="184">
        <v>6.94</v>
      </c>
      <c r="K7" s="186">
        <v>20</v>
      </c>
      <c r="L7" s="187">
        <v>138.8</v>
      </c>
      <c r="M7" s="207" t="s">
        <v>3137</v>
      </c>
      <c r="N7" s="217" t="s">
        <v>3141</v>
      </c>
      <c r="O7" s="217"/>
    </row>
    <row r="8" spans="1:15" ht="13.5" thickBot="1">
      <c r="A8" s="5">
        <v>5</v>
      </c>
      <c r="B8" s="5" t="s">
        <v>2162</v>
      </c>
      <c r="C8" s="5">
        <v>30</v>
      </c>
      <c r="D8" s="5" t="s">
        <v>597</v>
      </c>
      <c r="E8" s="5">
        <v>1</v>
      </c>
      <c r="F8" s="183">
        <v>11379160001</v>
      </c>
      <c r="G8" s="184" t="s">
        <v>597</v>
      </c>
      <c r="H8" s="183">
        <v>1</v>
      </c>
      <c r="I8" s="185" t="s">
        <v>3136</v>
      </c>
      <c r="J8" s="184">
        <v>18.57</v>
      </c>
      <c r="K8" s="186">
        <v>1</v>
      </c>
      <c r="L8" s="187">
        <v>18.57</v>
      </c>
      <c r="M8" s="207" t="s">
        <v>3137</v>
      </c>
      <c r="N8" s="217" t="s">
        <v>3142</v>
      </c>
      <c r="O8" s="217"/>
    </row>
    <row r="9" spans="1:15" ht="26.25" thickBot="1">
      <c r="A9" s="25"/>
      <c r="B9" s="44" t="s">
        <v>4133</v>
      </c>
      <c r="C9" s="63"/>
      <c r="D9" s="26"/>
      <c r="E9" s="27"/>
      <c r="F9" s="225"/>
      <c r="G9" s="225"/>
      <c r="H9" s="226"/>
      <c r="I9" s="227"/>
      <c r="J9" s="228"/>
      <c r="K9" s="229"/>
      <c r="L9" s="230">
        <v>10789.27</v>
      </c>
      <c r="M9" s="231"/>
      <c r="N9" s="232"/>
      <c r="O9" s="232"/>
    </row>
  </sheetData>
  <sheetProtection/>
  <mergeCells count="5">
    <mergeCell ref="A1:E1"/>
    <mergeCell ref="F1:O1"/>
    <mergeCell ref="H2:I2"/>
    <mergeCell ref="H3:I3"/>
    <mergeCell ref="O2:O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C1">
      <selection activeCell="O2" sqref="O2:O3"/>
    </sheetView>
  </sheetViews>
  <sheetFormatPr defaultColWidth="9.00390625" defaultRowHeight="12.75"/>
  <cols>
    <col min="1" max="1" width="4.125" style="1" customWidth="1"/>
    <col min="2" max="2" width="34.75390625" style="1" customWidth="1"/>
    <col min="3" max="3" width="8.75390625" style="1" customWidth="1"/>
    <col min="4" max="4" width="6.25390625" style="2" customWidth="1"/>
    <col min="5" max="5" width="7.125" style="1" customWidth="1"/>
    <col min="6" max="6" width="11.25390625" style="1" customWidth="1"/>
    <col min="7" max="7" width="6.875" style="1" customWidth="1"/>
    <col min="8" max="8" width="5.625" style="1" customWidth="1"/>
    <col min="9" max="9" width="8.75390625" style="1" customWidth="1"/>
    <col min="10" max="10" width="16.00390625" style="1" customWidth="1"/>
    <col min="11" max="11" width="12.75390625" style="1" customWidth="1"/>
    <col min="12" max="12" width="16.75390625" style="1" customWidth="1"/>
    <col min="13" max="14" width="20.75390625" style="1" customWidth="1"/>
    <col min="15" max="15" width="21.25390625" style="1" customWidth="1"/>
  </cols>
  <sheetData>
    <row r="1" spans="1:15" ht="16.5" thickBot="1">
      <c r="A1" s="584" t="s">
        <v>647</v>
      </c>
      <c r="B1" s="585"/>
      <c r="C1" s="585"/>
      <c r="D1" s="585"/>
      <c r="E1" s="586"/>
      <c r="F1" s="594" t="s">
        <v>3143</v>
      </c>
      <c r="G1" s="595"/>
      <c r="H1" s="595"/>
      <c r="I1" s="595"/>
      <c r="J1" s="595"/>
      <c r="K1" s="595"/>
      <c r="L1" s="595"/>
      <c r="M1" s="595"/>
      <c r="N1" s="595"/>
      <c r="O1" s="596"/>
    </row>
    <row r="2" spans="1:15" ht="24.75" customHeight="1">
      <c r="A2" s="56" t="s">
        <v>648</v>
      </c>
      <c r="B2" s="56"/>
      <c r="C2" s="56" t="s">
        <v>4223</v>
      </c>
      <c r="D2" s="57" t="s">
        <v>649</v>
      </c>
      <c r="E2" s="56"/>
      <c r="F2" s="177" t="s">
        <v>4225</v>
      </c>
      <c r="G2" s="177" t="s">
        <v>650</v>
      </c>
      <c r="H2" s="597" t="s">
        <v>651</v>
      </c>
      <c r="I2" s="598"/>
      <c r="J2" s="178" t="s">
        <v>652</v>
      </c>
      <c r="K2" s="178" t="s">
        <v>653</v>
      </c>
      <c r="L2" s="177" t="s">
        <v>654</v>
      </c>
      <c r="M2" s="179" t="s">
        <v>2139</v>
      </c>
      <c r="N2" s="178" t="s">
        <v>2141</v>
      </c>
      <c r="O2" s="592" t="s">
        <v>2885</v>
      </c>
    </row>
    <row r="3" spans="1:15" ht="22.5" customHeight="1" thickBot="1">
      <c r="A3" s="58" t="s">
        <v>657</v>
      </c>
      <c r="B3" s="59" t="s">
        <v>658</v>
      </c>
      <c r="C3" s="59" t="s">
        <v>4224</v>
      </c>
      <c r="D3" s="60" t="s">
        <v>659</v>
      </c>
      <c r="E3" s="59" t="s">
        <v>660</v>
      </c>
      <c r="F3" s="180" t="s">
        <v>4226</v>
      </c>
      <c r="G3" s="180" t="s">
        <v>659</v>
      </c>
      <c r="H3" s="599" t="s">
        <v>661</v>
      </c>
      <c r="I3" s="600"/>
      <c r="J3" s="181" t="s">
        <v>662</v>
      </c>
      <c r="K3" s="181" t="s">
        <v>663</v>
      </c>
      <c r="L3" s="180" t="s">
        <v>664</v>
      </c>
      <c r="M3" s="182" t="s">
        <v>2138</v>
      </c>
      <c r="N3" s="182" t="s">
        <v>2140</v>
      </c>
      <c r="O3" s="593"/>
    </row>
    <row r="4" spans="1:15" ht="25.5" customHeight="1">
      <c r="A4" s="47">
        <v>1</v>
      </c>
      <c r="B4" s="48" t="s">
        <v>4140</v>
      </c>
      <c r="C4" s="48">
        <v>1</v>
      </c>
      <c r="D4" s="49" t="s">
        <v>668</v>
      </c>
      <c r="E4" s="51">
        <v>14</v>
      </c>
      <c r="F4" s="183" t="s">
        <v>2282</v>
      </c>
      <c r="G4" s="184">
        <v>1</v>
      </c>
      <c r="H4" s="183">
        <v>1</v>
      </c>
      <c r="I4" s="185" t="s">
        <v>3368</v>
      </c>
      <c r="J4" s="184">
        <v>47.33</v>
      </c>
      <c r="K4" s="186">
        <v>14</v>
      </c>
      <c r="L4" s="187">
        <v>662.62</v>
      </c>
      <c r="M4" s="207" t="s">
        <v>2640</v>
      </c>
      <c r="N4" s="208" t="s">
        <v>2287</v>
      </c>
      <c r="O4" s="208"/>
    </row>
    <row r="5" spans="1:15" ht="25.5">
      <c r="A5" s="34">
        <v>2</v>
      </c>
      <c r="B5" s="36" t="s">
        <v>4141</v>
      </c>
      <c r="C5" s="48">
        <v>1</v>
      </c>
      <c r="D5" s="49" t="s">
        <v>597</v>
      </c>
      <c r="E5" s="51">
        <v>22</v>
      </c>
      <c r="F5" s="183" t="s">
        <v>2283</v>
      </c>
      <c r="G5" s="184">
        <v>1</v>
      </c>
      <c r="H5" s="183">
        <v>1</v>
      </c>
      <c r="I5" s="185" t="s">
        <v>3144</v>
      </c>
      <c r="J5" s="184">
        <v>147.22</v>
      </c>
      <c r="K5" s="186">
        <v>22</v>
      </c>
      <c r="L5" s="187">
        <v>3238.84</v>
      </c>
      <c r="M5" s="207" t="s">
        <v>2640</v>
      </c>
      <c r="N5" s="208" t="s">
        <v>2288</v>
      </c>
      <c r="O5" s="208"/>
    </row>
    <row r="6" spans="1:15" ht="25.5" customHeight="1">
      <c r="A6" s="34">
        <v>3</v>
      </c>
      <c r="B6" s="36" t="s">
        <v>4142</v>
      </c>
      <c r="C6" s="36">
        <v>1</v>
      </c>
      <c r="D6" s="35" t="s">
        <v>668</v>
      </c>
      <c r="E6" s="51">
        <v>130</v>
      </c>
      <c r="F6" s="183" t="s">
        <v>2284</v>
      </c>
      <c r="G6" s="184">
        <v>1</v>
      </c>
      <c r="H6" s="183">
        <v>1</v>
      </c>
      <c r="I6" s="185" t="s">
        <v>3368</v>
      </c>
      <c r="J6" s="184">
        <v>41.01</v>
      </c>
      <c r="K6" s="186">
        <v>130</v>
      </c>
      <c r="L6" s="187">
        <v>5331.3</v>
      </c>
      <c r="M6" s="207" t="s">
        <v>2640</v>
      </c>
      <c r="N6" s="208" t="s">
        <v>2289</v>
      </c>
      <c r="O6" s="208"/>
    </row>
    <row r="7" spans="1:15" ht="25.5">
      <c r="A7" s="47">
        <v>4</v>
      </c>
      <c r="B7" s="36" t="s">
        <v>4147</v>
      </c>
      <c r="C7" s="36">
        <v>1</v>
      </c>
      <c r="D7" s="35" t="s">
        <v>668</v>
      </c>
      <c r="E7" s="51">
        <v>12</v>
      </c>
      <c r="F7" s="183" t="s">
        <v>3145</v>
      </c>
      <c r="G7" s="184" t="s">
        <v>3146</v>
      </c>
      <c r="H7" s="183">
        <v>2</v>
      </c>
      <c r="I7" s="185" t="s">
        <v>3147</v>
      </c>
      <c r="J7" s="184">
        <v>508.84</v>
      </c>
      <c r="K7" s="186">
        <v>6</v>
      </c>
      <c r="L7" s="187">
        <v>3053.04</v>
      </c>
      <c r="M7" s="207" t="s">
        <v>2640</v>
      </c>
      <c r="N7" s="208" t="s">
        <v>3148</v>
      </c>
      <c r="O7" s="208"/>
    </row>
    <row r="8" spans="1:15" ht="25.5" customHeight="1">
      <c r="A8" s="34">
        <v>5</v>
      </c>
      <c r="B8" s="36" t="s">
        <v>4148</v>
      </c>
      <c r="C8" s="36">
        <v>1</v>
      </c>
      <c r="D8" s="35" t="s">
        <v>668</v>
      </c>
      <c r="E8" s="51">
        <v>12</v>
      </c>
      <c r="F8" s="183" t="s">
        <v>3149</v>
      </c>
      <c r="G8" s="184">
        <v>1</v>
      </c>
      <c r="H8" s="183">
        <v>1</v>
      </c>
      <c r="I8" s="185" t="s">
        <v>3368</v>
      </c>
      <c r="J8" s="184">
        <v>119.2</v>
      </c>
      <c r="K8" s="186">
        <v>12</v>
      </c>
      <c r="L8" s="187">
        <v>1430.4</v>
      </c>
      <c r="M8" s="207" t="s">
        <v>2640</v>
      </c>
      <c r="N8" s="208" t="s">
        <v>3150</v>
      </c>
      <c r="O8" s="208"/>
    </row>
    <row r="9" spans="1:15" ht="38.25">
      <c r="A9" s="34">
        <v>6</v>
      </c>
      <c r="B9" s="36" t="s">
        <v>4143</v>
      </c>
      <c r="C9" s="36">
        <v>1</v>
      </c>
      <c r="D9" s="35" t="s">
        <v>668</v>
      </c>
      <c r="E9" s="51">
        <v>4</v>
      </c>
      <c r="F9" s="183" t="s">
        <v>3151</v>
      </c>
      <c r="G9" s="184">
        <v>1</v>
      </c>
      <c r="H9" s="183">
        <v>1</v>
      </c>
      <c r="I9" s="185" t="s">
        <v>3368</v>
      </c>
      <c r="J9" s="184">
        <v>243.42</v>
      </c>
      <c r="K9" s="186">
        <v>4</v>
      </c>
      <c r="L9" s="187">
        <v>973.68</v>
      </c>
      <c r="M9" s="207" t="s">
        <v>2640</v>
      </c>
      <c r="N9" s="208" t="s">
        <v>3152</v>
      </c>
      <c r="O9" s="208"/>
    </row>
    <row r="10" spans="1:15" ht="38.25" customHeight="1">
      <c r="A10" s="47">
        <v>7</v>
      </c>
      <c r="B10" s="36" t="s">
        <v>4144</v>
      </c>
      <c r="C10" s="36">
        <v>1</v>
      </c>
      <c r="D10" s="35" t="s">
        <v>668</v>
      </c>
      <c r="E10" s="51">
        <v>4</v>
      </c>
      <c r="F10" s="183" t="s">
        <v>3153</v>
      </c>
      <c r="G10" s="184">
        <v>1</v>
      </c>
      <c r="H10" s="183">
        <v>1</v>
      </c>
      <c r="I10" s="185" t="s">
        <v>3368</v>
      </c>
      <c r="J10" s="184">
        <v>119.62</v>
      </c>
      <c r="K10" s="186">
        <v>4</v>
      </c>
      <c r="L10" s="187">
        <v>478.48</v>
      </c>
      <c r="M10" s="207" t="s">
        <v>2640</v>
      </c>
      <c r="N10" s="208" t="s">
        <v>3154</v>
      </c>
      <c r="O10" s="208"/>
    </row>
    <row r="11" spans="1:15" ht="25.5">
      <c r="A11" s="34">
        <v>8</v>
      </c>
      <c r="B11" s="38" t="s">
        <v>4145</v>
      </c>
      <c r="C11" s="38">
        <v>1</v>
      </c>
      <c r="D11" s="37" t="s">
        <v>668</v>
      </c>
      <c r="E11" s="51">
        <v>35</v>
      </c>
      <c r="F11" s="183" t="s">
        <v>2285</v>
      </c>
      <c r="G11" s="184">
        <v>1</v>
      </c>
      <c r="H11" s="183">
        <v>1</v>
      </c>
      <c r="I11" s="185" t="s">
        <v>3368</v>
      </c>
      <c r="J11" s="184">
        <v>74.66</v>
      </c>
      <c r="K11" s="186">
        <v>35</v>
      </c>
      <c r="L11" s="187">
        <v>2613.1</v>
      </c>
      <c r="M11" s="207" t="s">
        <v>2640</v>
      </c>
      <c r="N11" s="208" t="s">
        <v>2290</v>
      </c>
      <c r="O11" s="208"/>
    </row>
    <row r="12" spans="1:15" ht="26.25" customHeight="1" thickBot="1">
      <c r="A12" s="34">
        <v>9</v>
      </c>
      <c r="B12" s="38" t="s">
        <v>4146</v>
      </c>
      <c r="C12" s="38">
        <v>1</v>
      </c>
      <c r="D12" s="37" t="s">
        <v>597</v>
      </c>
      <c r="E12" s="52">
        <v>8</v>
      </c>
      <c r="F12" s="183" t="s">
        <v>2286</v>
      </c>
      <c r="G12" s="184">
        <v>1</v>
      </c>
      <c r="H12" s="183">
        <v>1</v>
      </c>
      <c r="I12" s="185" t="s">
        <v>3144</v>
      </c>
      <c r="J12" s="184">
        <v>208.21</v>
      </c>
      <c r="K12" s="186">
        <v>8</v>
      </c>
      <c r="L12" s="187">
        <v>1665.68</v>
      </c>
      <c r="M12" s="207" t="s">
        <v>2640</v>
      </c>
      <c r="N12" s="208" t="s">
        <v>2291</v>
      </c>
      <c r="O12" s="208"/>
    </row>
    <row r="13" spans="1:15" ht="26.25" thickBot="1">
      <c r="A13" s="25"/>
      <c r="B13" s="44" t="s">
        <v>4134</v>
      </c>
      <c r="C13" s="63"/>
      <c r="D13" s="26"/>
      <c r="E13" s="27"/>
      <c r="F13" s="225"/>
      <c r="G13" s="225"/>
      <c r="H13" s="226"/>
      <c r="I13" s="227"/>
      <c r="J13" s="228"/>
      <c r="K13" s="229"/>
      <c r="L13" s="230">
        <v>19447.14</v>
      </c>
      <c r="M13" s="231"/>
      <c r="N13" s="232"/>
      <c r="O13" s="232"/>
    </row>
    <row r="15" ht="12.75">
      <c r="O15" s="233"/>
    </row>
  </sheetData>
  <sheetProtection/>
  <mergeCells count="5">
    <mergeCell ref="A1:E1"/>
    <mergeCell ref="F1:O1"/>
    <mergeCell ref="H2:I2"/>
    <mergeCell ref="H3:I3"/>
    <mergeCell ref="O2:O3"/>
  </mergeCells>
  <conditionalFormatting sqref="J4">
    <cfRule type="iconSet" priority="14" dxfId="0">
      <iconSet iconSet="3Arrows">
        <cfvo type="percent" val="0"/>
        <cfvo type="percent" val="33"/>
        <cfvo type="percent" val="67"/>
      </iconSet>
    </cfRule>
  </conditionalFormatting>
  <conditionalFormatting sqref="J5">
    <cfRule type="iconSet" priority="13" dxfId="0">
      <iconSet iconSet="3Arrows">
        <cfvo type="percent" val="0"/>
        <cfvo type="percent" val="33"/>
        <cfvo type="percent" val="67"/>
      </iconSet>
    </cfRule>
  </conditionalFormatting>
  <conditionalFormatting sqref="J6">
    <cfRule type="iconSet" priority="12" dxfId="0">
      <iconSet iconSet="3Arrows">
        <cfvo type="percent" val="0"/>
        <cfvo type="percent" val="33"/>
        <cfvo type="percent" val="67"/>
      </iconSet>
    </cfRule>
  </conditionalFormatting>
  <conditionalFormatting sqref="J9">
    <cfRule type="iconSet" priority="11" dxfId="0">
      <iconSet iconSet="3Arrows">
        <cfvo type="percent" val="0"/>
        <cfvo type="percent" val="33"/>
        <cfvo type="percent" val="67"/>
      </iconSet>
    </cfRule>
  </conditionalFormatting>
  <conditionalFormatting sqref="J10">
    <cfRule type="iconSet" priority="10" dxfId="0">
      <iconSet iconSet="3Arrows">
        <cfvo type="percent" val="0"/>
        <cfvo type="percent" val="33"/>
        <cfvo type="percent" val="67"/>
      </iconSet>
    </cfRule>
  </conditionalFormatting>
  <conditionalFormatting sqref="J11">
    <cfRule type="iconSet" priority="9" dxfId="0">
      <iconSet iconSet="3Arrows">
        <cfvo type="percent" val="0"/>
        <cfvo type="percent" val="33"/>
        <cfvo type="percent" val="67"/>
      </iconSet>
    </cfRule>
  </conditionalFormatting>
  <conditionalFormatting sqref="J12"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J4">
    <cfRule type="iconSet" priority="7" dxfId="0">
      <iconSet iconSet="3Arrows">
        <cfvo type="percent" val="0"/>
        <cfvo type="percent" val="33"/>
        <cfvo type="percent" val="67"/>
      </iconSet>
    </cfRule>
  </conditionalFormatting>
  <conditionalFormatting sqref="J5">
    <cfRule type="iconSet" priority="6" dxfId="0">
      <iconSet iconSet="3Arrows">
        <cfvo type="percent" val="0"/>
        <cfvo type="percent" val="33"/>
        <cfvo type="percent" val="67"/>
      </iconSet>
    </cfRule>
  </conditionalFormatting>
  <conditionalFormatting sqref="J6">
    <cfRule type="iconSet" priority="5" dxfId="0">
      <iconSet iconSet="3Arrows">
        <cfvo type="percent" val="0"/>
        <cfvo type="percent" val="33"/>
        <cfvo type="percent" val="67"/>
      </iconSet>
    </cfRule>
  </conditionalFormatting>
  <conditionalFormatting sqref="J9">
    <cfRule type="iconSet" priority="4" dxfId="0">
      <iconSet iconSet="3Arrows">
        <cfvo type="percent" val="0"/>
        <cfvo type="percent" val="33"/>
        <cfvo type="percent" val="67"/>
      </iconSet>
    </cfRule>
  </conditionalFormatting>
  <conditionalFormatting sqref="J10">
    <cfRule type="iconSet" priority="3" dxfId="0">
      <iconSet iconSet="3Arrows">
        <cfvo type="percent" val="0"/>
        <cfvo type="percent" val="33"/>
        <cfvo type="percent" val="67"/>
      </iconSet>
    </cfRule>
  </conditionalFormatting>
  <conditionalFormatting sqref="J11">
    <cfRule type="iconSet" priority="2" dxfId="0">
      <iconSet iconSet="3Arrows">
        <cfvo type="percent" val="0"/>
        <cfvo type="percent" val="33"/>
        <cfvo type="percent" val="67"/>
      </iconSet>
    </cfRule>
  </conditionalFormatting>
  <conditionalFormatting sqref="J12">
    <cfRule type="iconSet" priority="1" dxfId="0">
      <iconSet iconSet="3Arrows">
        <cfvo type="percent" val="0"/>
        <cfvo type="percent" val="33"/>
        <cfvo type="percent" val="67"/>
      </iconSet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D1">
      <selection activeCell="O2" sqref="O2:O3"/>
    </sheetView>
  </sheetViews>
  <sheetFormatPr defaultColWidth="9.00390625" defaultRowHeight="12.75"/>
  <cols>
    <col min="1" max="1" width="4.125" style="1" customWidth="1"/>
    <col min="2" max="2" width="33.875" style="1" customWidth="1"/>
    <col min="3" max="3" width="7.75390625" style="1" customWidth="1"/>
    <col min="4" max="4" width="6.25390625" style="2" customWidth="1"/>
    <col min="5" max="5" width="7.125" style="1" customWidth="1"/>
    <col min="6" max="6" width="14.125" style="1" customWidth="1"/>
    <col min="7" max="7" width="6.875" style="1" customWidth="1"/>
    <col min="8" max="8" width="5.625" style="1" customWidth="1"/>
    <col min="9" max="9" width="8.75390625" style="1" customWidth="1"/>
    <col min="10" max="10" width="16.00390625" style="1" customWidth="1"/>
    <col min="11" max="11" width="12.75390625" style="1" customWidth="1"/>
    <col min="12" max="12" width="16.75390625" style="1" customWidth="1"/>
    <col min="13" max="14" width="20.75390625" style="1" customWidth="1"/>
    <col min="15" max="15" width="21.25390625" style="1" customWidth="1"/>
  </cols>
  <sheetData>
    <row r="1" spans="1:15" ht="16.5" thickBot="1">
      <c r="A1" s="584" t="s">
        <v>647</v>
      </c>
      <c r="B1" s="585"/>
      <c r="C1" s="585"/>
      <c r="D1" s="585"/>
      <c r="E1" s="586"/>
      <c r="F1" s="594" t="s">
        <v>3135</v>
      </c>
      <c r="G1" s="595"/>
      <c r="H1" s="595"/>
      <c r="I1" s="595"/>
      <c r="J1" s="595"/>
      <c r="K1" s="595"/>
      <c r="L1" s="595"/>
      <c r="M1" s="595"/>
      <c r="N1" s="595"/>
      <c r="O1" s="596"/>
    </row>
    <row r="2" spans="1:15" ht="23.25" customHeight="1">
      <c r="A2" s="56" t="s">
        <v>648</v>
      </c>
      <c r="B2" s="56"/>
      <c r="C2" s="56" t="s">
        <v>4223</v>
      </c>
      <c r="D2" s="57" t="s">
        <v>649</v>
      </c>
      <c r="E2" s="56"/>
      <c r="F2" s="177" t="s">
        <v>4225</v>
      </c>
      <c r="G2" s="177" t="s">
        <v>650</v>
      </c>
      <c r="H2" s="597" t="s">
        <v>651</v>
      </c>
      <c r="I2" s="598"/>
      <c r="J2" s="178" t="s">
        <v>652</v>
      </c>
      <c r="K2" s="178" t="s">
        <v>653</v>
      </c>
      <c r="L2" s="177" t="s">
        <v>654</v>
      </c>
      <c r="M2" s="179" t="s">
        <v>2139</v>
      </c>
      <c r="N2" s="178" t="s">
        <v>2141</v>
      </c>
      <c r="O2" s="592" t="s">
        <v>2885</v>
      </c>
    </row>
    <row r="3" spans="1:15" ht="23.25" customHeight="1" thickBot="1">
      <c r="A3" s="58" t="s">
        <v>657</v>
      </c>
      <c r="B3" s="59" t="s">
        <v>658</v>
      </c>
      <c r="C3" s="59" t="s">
        <v>4224</v>
      </c>
      <c r="D3" s="60" t="s">
        <v>659</v>
      </c>
      <c r="E3" s="59" t="s">
        <v>660</v>
      </c>
      <c r="F3" s="180" t="s">
        <v>4226</v>
      </c>
      <c r="G3" s="180" t="s">
        <v>659</v>
      </c>
      <c r="H3" s="599" t="s">
        <v>661</v>
      </c>
      <c r="I3" s="600"/>
      <c r="J3" s="181" t="s">
        <v>662</v>
      </c>
      <c r="K3" s="181" t="s">
        <v>663</v>
      </c>
      <c r="L3" s="180" t="s">
        <v>664</v>
      </c>
      <c r="M3" s="182" t="s">
        <v>2138</v>
      </c>
      <c r="N3" s="182" t="s">
        <v>2140</v>
      </c>
      <c r="O3" s="593"/>
    </row>
    <row r="4" spans="1:15" ht="12.75">
      <c r="A4" s="34">
        <v>1</v>
      </c>
      <c r="B4" s="53" t="s">
        <v>4166</v>
      </c>
      <c r="C4" s="53">
        <v>1</v>
      </c>
      <c r="D4" s="50" t="s">
        <v>668</v>
      </c>
      <c r="E4" s="22">
        <v>6</v>
      </c>
      <c r="F4" s="183">
        <v>11706829001</v>
      </c>
      <c r="G4" s="184" t="s">
        <v>617</v>
      </c>
      <c r="H4" s="183">
        <v>1</v>
      </c>
      <c r="I4" s="185" t="s">
        <v>3325</v>
      </c>
      <c r="J4" s="234">
        <v>16.91</v>
      </c>
      <c r="K4" s="186">
        <v>6</v>
      </c>
      <c r="L4" s="187">
        <v>101.46</v>
      </c>
      <c r="M4" s="207" t="s">
        <v>3137</v>
      </c>
      <c r="N4" s="217" t="s">
        <v>3155</v>
      </c>
      <c r="O4" s="217"/>
    </row>
    <row r="5" spans="1:15" ht="12.75">
      <c r="A5" s="34">
        <v>2</v>
      </c>
      <c r="B5" s="53" t="s">
        <v>4149</v>
      </c>
      <c r="C5" s="53">
        <v>1</v>
      </c>
      <c r="D5" s="50" t="s">
        <v>617</v>
      </c>
      <c r="E5" s="22">
        <v>7</v>
      </c>
      <c r="F5" s="183">
        <v>11706802001</v>
      </c>
      <c r="G5" s="184" t="s">
        <v>617</v>
      </c>
      <c r="H5" s="183">
        <v>1</v>
      </c>
      <c r="I5" s="185" t="s">
        <v>3156</v>
      </c>
      <c r="J5" s="234">
        <v>84.67</v>
      </c>
      <c r="K5" s="186">
        <v>7</v>
      </c>
      <c r="L5" s="187">
        <v>592.69</v>
      </c>
      <c r="M5" s="207" t="s">
        <v>3137</v>
      </c>
      <c r="N5" s="217" t="s">
        <v>3155</v>
      </c>
      <c r="O5" s="217"/>
    </row>
    <row r="6" spans="1:15" ht="12.75">
      <c r="A6" s="34">
        <v>3</v>
      </c>
      <c r="B6" s="53" t="s">
        <v>4150</v>
      </c>
      <c r="C6" s="53">
        <v>1</v>
      </c>
      <c r="D6" s="50" t="s">
        <v>617</v>
      </c>
      <c r="E6" s="22">
        <v>14</v>
      </c>
      <c r="F6" s="183">
        <v>11706799001</v>
      </c>
      <c r="G6" s="184" t="s">
        <v>617</v>
      </c>
      <c r="H6" s="183">
        <v>1</v>
      </c>
      <c r="I6" s="185" t="s">
        <v>3156</v>
      </c>
      <c r="J6" s="234">
        <v>84.67</v>
      </c>
      <c r="K6" s="186">
        <v>14</v>
      </c>
      <c r="L6" s="187">
        <v>1185.38</v>
      </c>
      <c r="M6" s="207" t="s">
        <v>3137</v>
      </c>
      <c r="N6" s="217" t="s">
        <v>4150</v>
      </c>
      <c r="O6" s="217"/>
    </row>
    <row r="7" spans="1:15" ht="12.75">
      <c r="A7" s="34">
        <v>4</v>
      </c>
      <c r="B7" s="53" t="s">
        <v>4151</v>
      </c>
      <c r="C7" s="53">
        <v>1</v>
      </c>
      <c r="D7" s="50" t="s">
        <v>617</v>
      </c>
      <c r="E7" s="22">
        <v>2</v>
      </c>
      <c r="F7" s="183">
        <v>11776576322</v>
      </c>
      <c r="G7" s="184" t="s">
        <v>617</v>
      </c>
      <c r="H7" s="183">
        <v>1</v>
      </c>
      <c r="I7" s="185" t="s">
        <v>3156</v>
      </c>
      <c r="J7" s="234">
        <v>53.55</v>
      </c>
      <c r="K7" s="186">
        <v>2</v>
      </c>
      <c r="L7" s="187">
        <v>107.1</v>
      </c>
      <c r="M7" s="207" t="s">
        <v>3137</v>
      </c>
      <c r="N7" s="217" t="s">
        <v>3157</v>
      </c>
      <c r="O7" s="217"/>
    </row>
    <row r="8" spans="1:15" ht="12.75">
      <c r="A8" s="34">
        <v>5</v>
      </c>
      <c r="B8" s="53" t="s">
        <v>4171</v>
      </c>
      <c r="C8" s="53">
        <v>1</v>
      </c>
      <c r="D8" s="50" t="s">
        <v>668</v>
      </c>
      <c r="E8" s="22">
        <v>2</v>
      </c>
      <c r="F8" s="183">
        <v>11800507001</v>
      </c>
      <c r="G8" s="184" t="s">
        <v>617</v>
      </c>
      <c r="H8" s="183">
        <v>1</v>
      </c>
      <c r="I8" s="185" t="s">
        <v>3325</v>
      </c>
      <c r="J8" s="234">
        <v>26.11</v>
      </c>
      <c r="K8" s="186">
        <v>2</v>
      </c>
      <c r="L8" s="187">
        <v>52.22</v>
      </c>
      <c r="M8" s="207" t="s">
        <v>3137</v>
      </c>
      <c r="N8" s="217" t="s">
        <v>3158</v>
      </c>
      <c r="O8" s="217"/>
    </row>
    <row r="9" spans="1:15" ht="12.75">
      <c r="A9" s="34">
        <v>6</v>
      </c>
      <c r="B9" s="53" t="s">
        <v>4152</v>
      </c>
      <c r="C9" s="53">
        <v>1</v>
      </c>
      <c r="D9" s="50" t="s">
        <v>617</v>
      </c>
      <c r="E9" s="22">
        <v>42</v>
      </c>
      <c r="F9" s="183">
        <v>11662970122</v>
      </c>
      <c r="G9" s="184" t="s">
        <v>617</v>
      </c>
      <c r="H9" s="183">
        <v>1</v>
      </c>
      <c r="I9" s="185" t="s">
        <v>3156</v>
      </c>
      <c r="J9" s="234">
        <v>35.96</v>
      </c>
      <c r="K9" s="186">
        <v>42</v>
      </c>
      <c r="L9" s="187">
        <v>1510.32</v>
      </c>
      <c r="M9" s="207" t="s">
        <v>3137</v>
      </c>
      <c r="N9" s="217" t="s">
        <v>3159</v>
      </c>
      <c r="O9" s="217"/>
    </row>
    <row r="10" spans="1:15" ht="12.75">
      <c r="A10" s="34">
        <v>7</v>
      </c>
      <c r="B10" s="53" t="s">
        <v>4169</v>
      </c>
      <c r="C10" s="53">
        <v>1</v>
      </c>
      <c r="D10" s="50" t="s">
        <v>668</v>
      </c>
      <c r="E10" s="22">
        <v>1</v>
      </c>
      <c r="F10" s="183">
        <v>11732277122</v>
      </c>
      <c r="G10" s="184" t="s">
        <v>617</v>
      </c>
      <c r="H10" s="183">
        <v>1</v>
      </c>
      <c r="I10" s="185" t="s">
        <v>3325</v>
      </c>
      <c r="J10" s="234">
        <v>43.28</v>
      </c>
      <c r="K10" s="186">
        <v>1</v>
      </c>
      <c r="L10" s="187">
        <v>43.28</v>
      </c>
      <c r="M10" s="207" t="s">
        <v>3137</v>
      </c>
      <c r="N10" s="217" t="s">
        <v>3160</v>
      </c>
      <c r="O10" s="217"/>
    </row>
    <row r="11" spans="1:15" ht="12.75">
      <c r="A11" s="34">
        <v>8</v>
      </c>
      <c r="B11" s="53" t="s">
        <v>4170</v>
      </c>
      <c r="C11" s="53">
        <v>1</v>
      </c>
      <c r="D11" s="50" t="s">
        <v>668</v>
      </c>
      <c r="E11" s="22">
        <v>1</v>
      </c>
      <c r="F11" s="183">
        <v>11997203001</v>
      </c>
      <c r="G11" s="184" t="s">
        <v>617</v>
      </c>
      <c r="H11" s="183">
        <v>1</v>
      </c>
      <c r="I11" s="185" t="s">
        <v>3325</v>
      </c>
      <c r="J11" s="234">
        <v>99.64</v>
      </c>
      <c r="K11" s="186">
        <v>1</v>
      </c>
      <c r="L11" s="187">
        <v>99.64</v>
      </c>
      <c r="M11" s="207" t="s">
        <v>3137</v>
      </c>
      <c r="N11" s="217" t="s">
        <v>3161</v>
      </c>
      <c r="O11" s="217"/>
    </row>
    <row r="12" spans="1:15" ht="12.75">
      <c r="A12" s="34">
        <v>9</v>
      </c>
      <c r="B12" s="53" t="s">
        <v>4153</v>
      </c>
      <c r="C12" s="53">
        <v>1</v>
      </c>
      <c r="D12" s="50" t="s">
        <v>617</v>
      </c>
      <c r="E12" s="22">
        <v>21</v>
      </c>
      <c r="F12" s="183">
        <v>3051986190</v>
      </c>
      <c r="G12" s="184" t="s">
        <v>617</v>
      </c>
      <c r="H12" s="183">
        <v>1</v>
      </c>
      <c r="I12" s="185" t="s">
        <v>3156</v>
      </c>
      <c r="J12" s="234">
        <v>142.9</v>
      </c>
      <c r="K12" s="186">
        <v>21</v>
      </c>
      <c r="L12" s="187">
        <v>3000.9</v>
      </c>
      <c r="M12" s="207" t="s">
        <v>3137</v>
      </c>
      <c r="N12" s="217" t="s">
        <v>4153</v>
      </c>
      <c r="O12" s="217"/>
    </row>
    <row r="13" spans="1:15" ht="12.75">
      <c r="A13" s="34">
        <v>10</v>
      </c>
      <c r="B13" s="53" t="s">
        <v>4154</v>
      </c>
      <c r="C13" s="53">
        <v>1</v>
      </c>
      <c r="D13" s="50" t="s">
        <v>617</v>
      </c>
      <c r="E13" s="22">
        <v>3</v>
      </c>
      <c r="F13" s="183">
        <v>3051994190</v>
      </c>
      <c r="G13" s="184" t="s">
        <v>617</v>
      </c>
      <c r="H13" s="183">
        <v>1</v>
      </c>
      <c r="I13" s="185" t="s">
        <v>3156</v>
      </c>
      <c r="J13" s="234">
        <v>46.71</v>
      </c>
      <c r="K13" s="186">
        <v>3</v>
      </c>
      <c r="L13" s="187">
        <v>140.13</v>
      </c>
      <c r="M13" s="207" t="s">
        <v>3137</v>
      </c>
      <c r="N13" s="217" t="s">
        <v>3162</v>
      </c>
      <c r="O13" s="217"/>
    </row>
    <row r="14" spans="1:15" ht="12.75">
      <c r="A14" s="34">
        <v>11</v>
      </c>
      <c r="B14" s="53" t="s">
        <v>4155</v>
      </c>
      <c r="C14" s="53">
        <v>1</v>
      </c>
      <c r="D14" s="50" t="s">
        <v>617</v>
      </c>
      <c r="E14" s="22">
        <v>21</v>
      </c>
      <c r="F14" s="183">
        <v>11731297122</v>
      </c>
      <c r="G14" s="184" t="s">
        <v>617</v>
      </c>
      <c r="H14" s="183">
        <v>1</v>
      </c>
      <c r="I14" s="185" t="s">
        <v>3156</v>
      </c>
      <c r="J14" s="234">
        <v>152.26</v>
      </c>
      <c r="K14" s="186">
        <v>21</v>
      </c>
      <c r="L14" s="187">
        <v>3197.46</v>
      </c>
      <c r="M14" s="207" t="s">
        <v>3137</v>
      </c>
      <c r="N14" s="217" t="s">
        <v>4155</v>
      </c>
      <c r="O14" s="217"/>
    </row>
    <row r="15" spans="1:15" ht="12.75">
      <c r="A15" s="34">
        <v>12</v>
      </c>
      <c r="B15" s="53" t="s">
        <v>4156</v>
      </c>
      <c r="C15" s="53">
        <v>1</v>
      </c>
      <c r="D15" s="50" t="s">
        <v>617</v>
      </c>
      <c r="E15" s="22">
        <v>2</v>
      </c>
      <c r="F15" s="183">
        <v>11731661122</v>
      </c>
      <c r="G15" s="184" t="s">
        <v>617</v>
      </c>
      <c r="H15" s="183">
        <v>1</v>
      </c>
      <c r="I15" s="185" t="s">
        <v>3156</v>
      </c>
      <c r="J15" s="234">
        <v>38.74</v>
      </c>
      <c r="K15" s="186">
        <v>2</v>
      </c>
      <c r="L15" s="187">
        <v>77.48</v>
      </c>
      <c r="M15" s="207" t="s">
        <v>3137</v>
      </c>
      <c r="N15" s="217" t="s">
        <v>3163</v>
      </c>
      <c r="O15" s="217"/>
    </row>
    <row r="16" spans="1:15" ht="12.75">
      <c r="A16" s="34">
        <v>13</v>
      </c>
      <c r="B16" s="53" t="s">
        <v>4157</v>
      </c>
      <c r="C16" s="53">
        <v>1</v>
      </c>
      <c r="D16" s="50" t="s">
        <v>617</v>
      </c>
      <c r="E16" s="22">
        <v>28</v>
      </c>
      <c r="F16" s="183">
        <v>4827031190</v>
      </c>
      <c r="G16" s="184" t="s">
        <v>617</v>
      </c>
      <c r="H16" s="183">
        <v>1</v>
      </c>
      <c r="I16" s="185" t="s">
        <v>3156</v>
      </c>
      <c r="J16" s="234">
        <v>192.64</v>
      </c>
      <c r="K16" s="186">
        <v>28</v>
      </c>
      <c r="L16" s="187">
        <v>5393.92</v>
      </c>
      <c r="M16" s="207" t="s">
        <v>3137</v>
      </c>
      <c r="N16" s="217" t="s">
        <v>3164</v>
      </c>
      <c r="O16" s="217"/>
    </row>
    <row r="17" spans="1:15" ht="12.75">
      <c r="A17" s="34">
        <v>14</v>
      </c>
      <c r="B17" s="53" t="s">
        <v>4158</v>
      </c>
      <c r="C17" s="53">
        <v>1</v>
      </c>
      <c r="D17" s="50" t="s">
        <v>617</v>
      </c>
      <c r="E17" s="22">
        <v>3</v>
      </c>
      <c r="F17" s="183">
        <v>11930427122</v>
      </c>
      <c r="G17" s="184" t="s">
        <v>617</v>
      </c>
      <c r="H17" s="183">
        <v>1</v>
      </c>
      <c r="I17" s="185" t="s">
        <v>3156</v>
      </c>
      <c r="J17" s="234">
        <v>50.22</v>
      </c>
      <c r="K17" s="186">
        <v>3</v>
      </c>
      <c r="L17" s="187">
        <v>150.66</v>
      </c>
      <c r="M17" s="207" t="s">
        <v>3137</v>
      </c>
      <c r="N17" s="217" t="s">
        <v>3165</v>
      </c>
      <c r="O17" s="217"/>
    </row>
    <row r="18" spans="1:15" ht="12.75">
      <c r="A18" s="34">
        <v>15</v>
      </c>
      <c r="B18" s="53" t="s">
        <v>4159</v>
      </c>
      <c r="C18" s="53">
        <v>1</v>
      </c>
      <c r="D18" s="50" t="s">
        <v>617</v>
      </c>
      <c r="E18" s="22">
        <v>5</v>
      </c>
      <c r="F18" s="183">
        <v>11776452122</v>
      </c>
      <c r="G18" s="184" t="s">
        <v>617</v>
      </c>
      <c r="H18" s="183">
        <v>1</v>
      </c>
      <c r="I18" s="185" t="s">
        <v>3156</v>
      </c>
      <c r="J18" s="234">
        <v>118.01</v>
      </c>
      <c r="K18" s="186">
        <v>5</v>
      </c>
      <c r="L18" s="187">
        <v>590.05</v>
      </c>
      <c r="M18" s="207" t="s">
        <v>3137</v>
      </c>
      <c r="N18" s="217" t="s">
        <v>3166</v>
      </c>
      <c r="O18" s="217"/>
    </row>
    <row r="19" spans="1:15" ht="12.75">
      <c r="A19" s="34">
        <v>16</v>
      </c>
      <c r="B19" s="53" t="s">
        <v>4160</v>
      </c>
      <c r="C19" s="53">
        <v>1</v>
      </c>
      <c r="D19" s="50" t="s">
        <v>617</v>
      </c>
      <c r="E19" s="22">
        <v>9</v>
      </c>
      <c r="F19" s="183">
        <v>11731416122</v>
      </c>
      <c r="G19" s="184" t="s">
        <v>617</v>
      </c>
      <c r="H19" s="183">
        <v>1</v>
      </c>
      <c r="I19" s="185" t="s">
        <v>3156</v>
      </c>
      <c r="J19" s="234">
        <v>37.26</v>
      </c>
      <c r="K19" s="186">
        <v>9</v>
      </c>
      <c r="L19" s="187">
        <v>335.34</v>
      </c>
      <c r="M19" s="207" t="s">
        <v>3137</v>
      </c>
      <c r="N19" s="217" t="s">
        <v>3167</v>
      </c>
      <c r="O19" s="217"/>
    </row>
    <row r="20" spans="1:15" ht="12.75">
      <c r="A20" s="34">
        <v>17</v>
      </c>
      <c r="B20" s="53" t="s">
        <v>4167</v>
      </c>
      <c r="C20" s="53">
        <v>1</v>
      </c>
      <c r="D20" s="50" t="s">
        <v>668</v>
      </c>
      <c r="E20" s="22">
        <v>42</v>
      </c>
      <c r="F20" s="183">
        <v>11662988122</v>
      </c>
      <c r="G20" s="184" t="s">
        <v>617</v>
      </c>
      <c r="H20" s="183">
        <v>1</v>
      </c>
      <c r="I20" s="185" t="s">
        <v>3325</v>
      </c>
      <c r="J20" s="234">
        <v>43.56</v>
      </c>
      <c r="K20" s="186">
        <v>42</v>
      </c>
      <c r="L20" s="187">
        <v>1829.52</v>
      </c>
      <c r="M20" s="207" t="s">
        <v>3137</v>
      </c>
      <c r="N20" s="217" t="s">
        <v>3168</v>
      </c>
      <c r="O20" s="217"/>
    </row>
    <row r="21" spans="1:15" ht="12.75">
      <c r="A21" s="34">
        <v>18</v>
      </c>
      <c r="B21" s="53" t="s">
        <v>4161</v>
      </c>
      <c r="C21" s="53">
        <v>1</v>
      </c>
      <c r="D21" s="50" t="s">
        <v>617</v>
      </c>
      <c r="E21" s="22">
        <v>36</v>
      </c>
      <c r="F21" s="183">
        <v>4641655190</v>
      </c>
      <c r="G21" s="184" t="s">
        <v>617</v>
      </c>
      <c r="H21" s="183">
        <v>1</v>
      </c>
      <c r="I21" s="185" t="s">
        <v>3156</v>
      </c>
      <c r="J21" s="234">
        <v>123.9</v>
      </c>
      <c r="K21" s="186">
        <v>36</v>
      </c>
      <c r="L21" s="187">
        <v>4460.4</v>
      </c>
      <c r="M21" s="207" t="s">
        <v>3137</v>
      </c>
      <c r="N21" s="217" t="s">
        <v>4161</v>
      </c>
      <c r="O21" s="217"/>
    </row>
    <row r="22" spans="1:15" ht="12.75">
      <c r="A22" s="34">
        <v>19</v>
      </c>
      <c r="B22" s="53" t="s">
        <v>4162</v>
      </c>
      <c r="C22" s="53">
        <v>1</v>
      </c>
      <c r="D22" s="50" t="s">
        <v>617</v>
      </c>
      <c r="E22" s="22">
        <v>4</v>
      </c>
      <c r="F22" s="183">
        <v>4485220190</v>
      </c>
      <c r="G22" s="184" t="s">
        <v>617</v>
      </c>
      <c r="H22" s="183">
        <v>1</v>
      </c>
      <c r="I22" s="185" t="s">
        <v>3156</v>
      </c>
      <c r="J22" s="234">
        <v>60.05</v>
      </c>
      <c r="K22" s="186">
        <v>4</v>
      </c>
      <c r="L22" s="187">
        <v>240.2</v>
      </c>
      <c r="M22" s="207" t="s">
        <v>3137</v>
      </c>
      <c r="N22" s="217" t="s">
        <v>3169</v>
      </c>
      <c r="O22" s="217"/>
    </row>
    <row r="23" spans="1:15" ht="12.75">
      <c r="A23" s="34">
        <v>20</v>
      </c>
      <c r="B23" s="53" t="s">
        <v>4168</v>
      </c>
      <c r="C23" s="53">
        <v>1</v>
      </c>
      <c r="D23" s="50" t="s">
        <v>668</v>
      </c>
      <c r="E23" s="22">
        <v>1</v>
      </c>
      <c r="F23" s="183">
        <v>11298500316</v>
      </c>
      <c r="G23" s="184" t="s">
        <v>617</v>
      </c>
      <c r="H23" s="183">
        <v>1</v>
      </c>
      <c r="I23" s="185" t="s">
        <v>3325</v>
      </c>
      <c r="J23" s="234">
        <v>38.41</v>
      </c>
      <c r="K23" s="186">
        <v>1</v>
      </c>
      <c r="L23" s="187">
        <v>38.41</v>
      </c>
      <c r="M23" s="207" t="s">
        <v>3137</v>
      </c>
      <c r="N23" s="217" t="s">
        <v>3170</v>
      </c>
      <c r="O23" s="217"/>
    </row>
    <row r="24" spans="1:15" ht="12.75">
      <c r="A24" s="34">
        <v>21</v>
      </c>
      <c r="B24" s="53" t="s">
        <v>4163</v>
      </c>
      <c r="C24" s="53">
        <v>1</v>
      </c>
      <c r="D24" s="50" t="s">
        <v>617</v>
      </c>
      <c r="E24" s="22">
        <v>12</v>
      </c>
      <c r="F24" s="183">
        <v>11930346122</v>
      </c>
      <c r="G24" s="184" t="s">
        <v>617</v>
      </c>
      <c r="H24" s="183">
        <v>1</v>
      </c>
      <c r="I24" s="185" t="s">
        <v>3156</v>
      </c>
      <c r="J24" s="234">
        <v>23.77</v>
      </c>
      <c r="K24" s="186">
        <v>12</v>
      </c>
      <c r="L24" s="187">
        <v>285.24</v>
      </c>
      <c r="M24" s="207" t="s">
        <v>3137</v>
      </c>
      <c r="N24" s="217" t="s">
        <v>3171</v>
      </c>
      <c r="O24" s="217"/>
    </row>
    <row r="25" spans="1:15" ht="12.75">
      <c r="A25" s="34">
        <v>22</v>
      </c>
      <c r="B25" s="53" t="s">
        <v>4164</v>
      </c>
      <c r="C25" s="53">
        <v>1</v>
      </c>
      <c r="D25" s="50" t="s">
        <v>617</v>
      </c>
      <c r="E25" s="22">
        <v>82</v>
      </c>
      <c r="F25" s="183">
        <v>11731459122</v>
      </c>
      <c r="G25" s="184" t="s">
        <v>617</v>
      </c>
      <c r="H25" s="183">
        <v>1</v>
      </c>
      <c r="I25" s="185" t="s">
        <v>3156</v>
      </c>
      <c r="J25" s="234">
        <v>155.65</v>
      </c>
      <c r="K25" s="186">
        <v>82</v>
      </c>
      <c r="L25" s="187">
        <v>12763.3</v>
      </c>
      <c r="M25" s="207" t="s">
        <v>3137</v>
      </c>
      <c r="N25" s="217" t="s">
        <v>4164</v>
      </c>
      <c r="O25" s="217"/>
    </row>
    <row r="26" spans="1:15" ht="13.5" thickBot="1">
      <c r="A26" s="34">
        <v>23</v>
      </c>
      <c r="B26" s="53" t="s">
        <v>4165</v>
      </c>
      <c r="C26" s="53">
        <v>1</v>
      </c>
      <c r="D26" s="50" t="s">
        <v>617</v>
      </c>
      <c r="E26" s="22">
        <v>4</v>
      </c>
      <c r="F26" s="183">
        <v>4738551190</v>
      </c>
      <c r="G26" s="184" t="s">
        <v>617</v>
      </c>
      <c r="H26" s="183">
        <v>1</v>
      </c>
      <c r="I26" s="185" t="s">
        <v>3156</v>
      </c>
      <c r="J26" s="234">
        <v>44.22</v>
      </c>
      <c r="K26" s="186">
        <v>4</v>
      </c>
      <c r="L26" s="187">
        <v>176.88</v>
      </c>
      <c r="M26" s="207" t="s">
        <v>3137</v>
      </c>
      <c r="N26" s="217" t="s">
        <v>3172</v>
      </c>
      <c r="O26" s="217"/>
    </row>
    <row r="27" spans="1:15" ht="26.25" thickBot="1">
      <c r="A27" s="25"/>
      <c r="B27" s="44" t="s">
        <v>4135</v>
      </c>
      <c r="C27" s="63"/>
      <c r="D27" s="26"/>
      <c r="E27" s="27"/>
      <c r="F27" s="225"/>
      <c r="G27" s="225"/>
      <c r="H27" s="226"/>
      <c r="I27" s="227"/>
      <c r="J27" s="228"/>
      <c r="K27" s="229"/>
      <c r="L27" s="230">
        <v>36371.98</v>
      </c>
      <c r="M27" s="231"/>
      <c r="N27" s="232"/>
      <c r="O27" s="232"/>
    </row>
  </sheetData>
  <sheetProtection/>
  <mergeCells count="5">
    <mergeCell ref="A1:E1"/>
    <mergeCell ref="F1:O1"/>
    <mergeCell ref="H2:I2"/>
    <mergeCell ref="H3:I3"/>
    <mergeCell ref="O2:O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szozc</dc:creator>
  <cp:keywords/>
  <dc:description/>
  <cp:lastModifiedBy>Vlado Geršak</cp:lastModifiedBy>
  <cp:lastPrinted>2017-11-10T09:58:03Z</cp:lastPrinted>
  <dcterms:created xsi:type="dcterms:W3CDTF">2005-04-14T05:57:36Z</dcterms:created>
  <dcterms:modified xsi:type="dcterms:W3CDTF">2018-11-13T08:27:05Z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